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xlsBook"/>
  <mc:AlternateContent xmlns:mc="http://schemas.openxmlformats.org/markup-compatibility/2006">
    <mc:Choice Requires="x15">
      <x15ac:absPath xmlns:x15ac="http://schemas.microsoft.com/office/spreadsheetml/2010/11/ac" url="C:\Users\shilov\Desktop\Раскрытие информации\Об утверждённых тарифах\"/>
    </mc:Choice>
  </mc:AlternateContent>
  <xr:revisionPtr revIDLastSave="0" documentId="8_{7C8091D3-C9A7-4E14-A36B-54E75771CF99}" xr6:coauthVersionLast="47" xr6:coauthVersionMax="47" xr10:uidLastSave="{00000000-0000-0000-0000-000000000000}"/>
  <bookViews>
    <workbookView xWindow="-120" yWindow="-120" windowWidth="29040" windowHeight="15840" tabRatio="887" firstSheet="32" activeTab="36" xr2:uid="{00000000-000D-0000-FFFF-FFFF00000000}"/>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потр'!$M$18:$CH$32</definedName>
    <definedName name="checkCell_List06_13_double_date">'Форма 4.2.1 | Т-ТЭ | потр'!$CI$18:$CI$32</definedName>
    <definedName name="checkCell_List06_13_unique_t">'Форма 4.2.1 | Т-ТЭ | потр'!$M$18:$M$32</definedName>
    <definedName name="checkCell_List06_13_unique_t1">'Форма 4.2.1 | Т-ТЭ | потр'!$CJ$18:$CJ$32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4.7'!$D$10:$G$23</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4.7'!$F$12:$G$23</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et_union_hor!$O$238:$CG$243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et_union_hor!$CG$238:$CG$251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REESTR_MO!$A$2:$D$958</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потр'!$CG$18:$CG$32</definedName>
    <definedName name="List06_13_note">'Форма 4.2.1 | Т-ТЭ | потр'!$CH$18:$CH$32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4.7'!$F$12:$F$23</definedName>
    <definedName name="List11_note">'Форма 4.7'!$G$10:$G$23</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4.7'!$E$12:$E$17</definedName>
    <definedName name="pCng_List11_2">'Форма 4.7'!$E$19:$E$20</definedName>
    <definedName name="pCng_List11_3">'Форма 4.7'!$E$22:$E$23</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4.7'!$C$12:$C$17</definedName>
    <definedName name="pDel_List11_2">'Форма 4.7'!$C$19:$C$20</definedName>
    <definedName name="pDel_List11_3">'Форма 4.7'!$C$22:$C$23</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потр'!$CG$13:$CG$32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4.7'!$E$17</definedName>
    <definedName name="pIns_List11_2">'Форма 4.7'!$E$20</definedName>
    <definedName name="pIns_List11_3">'Форма 4.7'!$E$23</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REESTR_ORG!$A$2:$J$221</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11" i="612" l="1"/>
  <c r="A212" i="612"/>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CB29" i="642"/>
  <c r="CB25" i="642"/>
  <c r="O7" i="642"/>
  <c r="O8" i="642"/>
  <c r="O9" i="642"/>
  <c r="O10"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AS17" i="642" s="1"/>
  <c r="AT17" i="642" s="1"/>
  <c r="AU17" i="642" s="1"/>
  <c r="AW17" i="642" s="1"/>
  <c r="AX17" i="642" s="1"/>
  <c r="AY17" i="642" s="1"/>
  <c r="AZ17" i="642" s="1"/>
  <c r="BA17" i="642" s="1"/>
  <c r="BB17" i="642" s="1"/>
  <c r="BD17" i="642" s="1"/>
  <c r="BE17" i="642" s="1"/>
  <c r="BF17" i="642" s="1"/>
  <c r="BG17" i="642" s="1"/>
  <c r="BH17" i="642" s="1"/>
  <c r="BI17" i="642" s="1"/>
  <c r="BK17" i="642" s="1"/>
  <c r="BL17" i="642" s="1"/>
  <c r="BM17" i="642" s="1"/>
  <c r="BN17" i="642" s="1"/>
  <c r="BO17" i="642" s="1"/>
  <c r="BP17" i="642" s="1"/>
  <c r="BR17" i="642" s="1"/>
  <c r="BS17" i="642" s="1"/>
  <c r="BT17" i="642" s="1"/>
  <c r="BU17" i="642" s="1"/>
  <c r="BV17" i="642" s="1"/>
  <c r="BW17" i="642" s="1"/>
  <c r="BY17" i="642" s="1"/>
  <c r="BZ17" i="642" s="1"/>
  <c r="CA17" i="642" s="1"/>
  <c r="CB17" i="642" s="1"/>
  <c r="CC17" i="642" s="1"/>
  <c r="CD17" i="642" s="1"/>
  <c r="CF17" i="642" s="1"/>
  <c r="CG17" i="642" s="1"/>
  <c r="CH17" i="642" s="1"/>
  <c r="L18" i="642"/>
  <c r="O18" i="642"/>
  <c r="CK18" i="642"/>
  <c r="L19" i="642"/>
  <c r="CK19" i="642"/>
  <c r="L20" i="642"/>
  <c r="CK20" i="642"/>
  <c r="L21" i="642"/>
  <c r="CK21" i="642"/>
  <c r="L22" i="642"/>
  <c r="CK22" i="642"/>
  <c r="L23" i="642"/>
  <c r="CK23" i="642"/>
  <c r="L24" i="642"/>
  <c r="Q25" i="642"/>
  <c r="X25" i="642"/>
  <c r="AE25" i="642"/>
  <c r="AL25" i="642"/>
  <c r="AS25" i="642"/>
  <c r="AZ25" i="642"/>
  <c r="BG25" i="642"/>
  <c r="BN25" i="642"/>
  <c r="BU25" i="642"/>
  <c r="CI24" i="642"/>
  <c r="CK24" i="642"/>
  <c r="CK25" i="642"/>
  <c r="CK26" i="642"/>
  <c r="L27" i="642"/>
  <c r="CK27" i="642"/>
  <c r="L28" i="642"/>
  <c r="Q29" i="642"/>
  <c r="X29" i="642"/>
  <c r="AE29" i="642"/>
  <c r="AL29" i="642"/>
  <c r="AS29" i="642"/>
  <c r="AZ29" i="642"/>
  <c r="BG29" i="642"/>
  <c r="BN29" i="642"/>
  <c r="BU29" i="642"/>
  <c r="CI28" i="642"/>
  <c r="CK28" i="642"/>
  <c r="CK29" i="642"/>
  <c r="CK30" i="642"/>
  <c r="CK31" i="642"/>
  <c r="CK32" i="642"/>
  <c r="CB245" i="471" l="1"/>
  <c r="BU245" i="471"/>
  <c r="BN245" i="471"/>
  <c r="BG245" i="471"/>
  <c r="AZ245" i="471"/>
  <c r="AS245" i="471"/>
  <c r="AL245" i="471"/>
  <c r="AE245" i="471"/>
  <c r="X245" i="471"/>
  <c r="H12" i="646" l="1"/>
  <c r="H11" i="646"/>
  <c r="H9" i="646"/>
  <c r="H8" i="646"/>
  <c r="H7" i="646"/>
  <c r="H12" i="622"/>
  <c r="H9" i="622"/>
  <c r="H8" i="622"/>
  <c r="H12" i="643"/>
  <c r="H9" i="643"/>
  <c r="H8" i="643"/>
  <c r="F10" i="646"/>
  <c r="F9" i="646"/>
  <c r="F8" i="646"/>
  <c r="F13" i="646"/>
  <c r="F12" i="646"/>
  <c r="F11" i="646"/>
  <c r="R14" i="601" l="1"/>
  <c r="R13" i="601"/>
  <c r="R12" i="601"/>
  <c r="P12" i="601"/>
  <c r="M13" i="601"/>
  <c r="B2" i="525"/>
  <c r="B3" i="525"/>
  <c r="M14" i="601"/>
  <c r="M12" i="601"/>
  <c r="E3" i="437"/>
  <c r="H13" i="646" l="1"/>
  <c r="H13" i="622"/>
  <c r="H13" i="643"/>
  <c r="O7" i="627"/>
  <c r="O8" i="627"/>
  <c r="O9" i="627"/>
  <c r="O10" i="627"/>
  <c r="O17" i="627"/>
  <c r="P17" i="627" s="1"/>
  <c r="Q17" i="627" s="1"/>
  <c r="R17" i="627" s="1"/>
  <c r="S17" i="627" s="1"/>
  <c r="U17" i="627" s="1"/>
  <c r="V17" i="627" s="1"/>
  <c r="W17" i="627" s="1"/>
  <c r="Z24" i="627"/>
  <c r="Q25" i="627"/>
  <c r="L18" i="627"/>
  <c r="L20" i="627"/>
  <c r="L19" i="627"/>
  <c r="L23" i="627"/>
  <c r="L24" i="627"/>
  <c r="X24" i="627"/>
  <c r="L21" i="627"/>
  <c r="Y23" i="627"/>
  <c r="O7" i="632" l="1"/>
  <c r="O8" i="632"/>
  <c r="O9" i="632"/>
  <c r="O10" i="632"/>
  <c r="O18" i="632"/>
  <c r="P18" i="632" s="1"/>
  <c r="Q18" i="632" s="1"/>
  <c r="R18" i="632" s="1"/>
  <c r="S18" i="632" s="1"/>
  <c r="T18" i="632" s="1"/>
  <c r="V18" i="632" s="1"/>
  <c r="X18" i="632" s="1"/>
  <c r="R24" i="632"/>
  <c r="L23" i="632"/>
  <c r="L20" i="632"/>
  <c r="Y23" i="632"/>
  <c r="L22" i="632"/>
  <c r="L21" i="632"/>
  <c r="L19" i="632"/>
  <c r="M12" i="550" l="1"/>
  <c r="CK251" i="471" l="1"/>
  <c r="CK250" i="471"/>
  <c r="CK249" i="471"/>
  <c r="CK248" i="471"/>
  <c r="CK247" i="471"/>
  <c r="CK246" i="471"/>
  <c r="CK245" i="471"/>
  <c r="Q245" i="471"/>
  <c r="CK244" i="471"/>
  <c r="CK243" i="471"/>
  <c r="CK242" i="471"/>
  <c r="CK241" i="471"/>
  <c r="CK240" i="471"/>
  <c r="CK239" i="471"/>
  <c r="CK238" i="471"/>
  <c r="H11" i="643"/>
  <c r="H7" i="643"/>
  <c r="L242" i="471"/>
  <c r="CI244" i="471"/>
  <c r="F11" i="643"/>
  <c r="L238" i="471"/>
  <c r="L239" i="471"/>
  <c r="L241" i="471"/>
  <c r="F13" i="643"/>
  <c r="F9" i="643"/>
  <c r="F12" i="643"/>
  <c r="F10" i="643"/>
  <c r="F8" i="643"/>
  <c r="L243" i="471"/>
  <c r="L244" i="471"/>
  <c r="L240"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X26" i="640"/>
  <c r="L25" i="640"/>
  <c r="L226" i="471"/>
  <c r="F12" i="641"/>
  <c r="L222" i="471"/>
  <c r="L224" i="471"/>
  <c r="L220" i="471"/>
  <c r="L23" i="640"/>
  <c r="L20" i="640"/>
  <c r="L22" i="640"/>
  <c r="L21" i="640"/>
  <c r="L26" i="640"/>
  <c r="F8" i="641"/>
  <c r="L24" i="640"/>
  <c r="F11" i="641"/>
  <c r="L221" i="471"/>
  <c r="L225" i="471"/>
  <c r="F13" i="641"/>
  <c r="F9" i="641"/>
  <c r="F10" i="641"/>
  <c r="X226" i="471"/>
  <c r="L223"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L36" i="471"/>
  <c r="L73" i="471"/>
  <c r="F11" i="635"/>
  <c r="L35" i="471"/>
  <c r="L161" i="471"/>
  <c r="F10" i="639"/>
  <c r="L37" i="471"/>
  <c r="F9" i="636"/>
  <c r="L164" i="471"/>
  <c r="F11" i="638"/>
  <c r="L32" i="471"/>
  <c r="L145" i="471"/>
  <c r="F10" i="635"/>
  <c r="L108" i="471"/>
  <c r="F12" i="638"/>
  <c r="L49" i="471"/>
  <c r="L125" i="471"/>
  <c r="F9" i="637"/>
  <c r="L193" i="471"/>
  <c r="F8" i="635"/>
  <c r="X55" i="471"/>
  <c r="F11" i="634"/>
  <c r="L105" i="471"/>
  <c r="L163" i="471"/>
  <c r="AH197" i="471"/>
  <c r="F12" i="636"/>
  <c r="L54" i="471"/>
  <c r="Y183" i="471"/>
  <c r="F9" i="638"/>
  <c r="L104" i="471"/>
  <c r="AC110" i="471"/>
  <c r="X91" i="471"/>
  <c r="F10" i="636"/>
  <c r="L148" i="471"/>
  <c r="L194" i="471"/>
  <c r="L33" i="471"/>
  <c r="F12" i="637"/>
  <c r="L51" i="471"/>
  <c r="X149" i="471"/>
  <c r="Y130" i="471"/>
  <c r="Y166" i="471"/>
  <c r="L196" i="471"/>
  <c r="X73" i="471"/>
  <c r="F13" i="635"/>
  <c r="F10" i="638"/>
  <c r="L70" i="471"/>
  <c r="F11" i="637"/>
  <c r="X131" i="471"/>
  <c r="AC109" i="471"/>
  <c r="L197" i="471"/>
  <c r="L55" i="471"/>
  <c r="F12" i="635"/>
  <c r="F8" i="639"/>
  <c r="F8" i="636"/>
  <c r="L166" i="471"/>
  <c r="L165" i="471"/>
  <c r="L162" i="471"/>
  <c r="AC120" i="471"/>
  <c r="L167" i="471"/>
  <c r="L146" i="471"/>
  <c r="X37" i="471"/>
  <c r="F10" i="637"/>
  <c r="F11" i="636"/>
  <c r="L106" i="471"/>
  <c r="Y148" i="471"/>
  <c r="L130" i="471"/>
  <c r="L71" i="471"/>
  <c r="L109" i="471"/>
  <c r="L131" i="471"/>
  <c r="L143" i="471"/>
  <c r="X167" i="471"/>
  <c r="L180" i="471"/>
  <c r="L149" i="471"/>
  <c r="L31" i="471"/>
  <c r="L179" i="471"/>
  <c r="L126" i="471"/>
  <c r="F13" i="639"/>
  <c r="L67" i="471"/>
  <c r="L144" i="471"/>
  <c r="L52" i="471"/>
  <c r="L90" i="471"/>
  <c r="Y90" i="471"/>
  <c r="L86" i="471"/>
  <c r="L53" i="471"/>
  <c r="L72" i="471"/>
  <c r="L85" i="471"/>
  <c r="F9" i="634"/>
  <c r="L69" i="471"/>
  <c r="L183" i="471"/>
  <c r="L50" i="471"/>
  <c r="AD108" i="471"/>
  <c r="L103" i="471"/>
  <c r="F9" i="635"/>
  <c r="F8" i="637"/>
  <c r="F11" i="639"/>
  <c r="F8" i="638"/>
  <c r="L181" i="471"/>
  <c r="L88" i="471"/>
  <c r="F12" i="634"/>
  <c r="L195" i="471"/>
  <c r="L110" i="471"/>
  <c r="F10" i="634"/>
  <c r="F12" i="639"/>
  <c r="F13" i="637"/>
  <c r="L34" i="471"/>
  <c r="F8" i="634"/>
  <c r="L120" i="471"/>
  <c r="F13" i="638"/>
  <c r="L91" i="471"/>
  <c r="L68" i="471"/>
  <c r="F13" i="634"/>
  <c r="L182" i="471"/>
  <c r="L128" i="471"/>
  <c r="L127" i="471"/>
  <c r="F9" i="639"/>
  <c r="F13" i="636"/>
  <c r="L87"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2" i="625"/>
  <c r="L20" i="625"/>
  <c r="X26" i="626"/>
  <c r="L24" i="626"/>
  <c r="X24" i="624"/>
  <c r="L25" i="626"/>
  <c r="L21" i="624"/>
  <c r="L19" i="625"/>
  <c r="L22" i="624"/>
  <c r="L23" i="625"/>
  <c r="L18" i="625"/>
  <c r="L23" i="626"/>
  <c r="L21" i="626"/>
  <c r="X24" i="625"/>
  <c r="L21" i="625"/>
  <c r="L24" i="624"/>
  <c r="L23" i="624"/>
  <c r="L20" i="626"/>
  <c r="L22" i="626"/>
  <c r="L24" i="625"/>
  <c r="L26" i="626"/>
  <c r="L18" i="624"/>
  <c r="L20" i="624"/>
  <c r="L19"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0"/>
  <c r="L19" i="633"/>
  <c r="L24" i="631"/>
  <c r="L19" i="630"/>
  <c r="L21" i="630"/>
  <c r="L23" i="633"/>
  <c r="L20" i="633"/>
  <c r="X24" i="631"/>
  <c r="L23" i="630"/>
  <c r="L22" i="631"/>
  <c r="Y23" i="630"/>
  <c r="L18" i="631"/>
  <c r="Y23" i="631"/>
  <c r="L19" i="631"/>
  <c r="L22" i="633"/>
  <c r="L18" i="630"/>
  <c r="L21" i="631"/>
  <c r="L20" i="631"/>
  <c r="X24" i="630"/>
  <c r="L21" i="633"/>
  <c r="L23" i="631"/>
  <c r="L24" i="630"/>
  <c r="AH23"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18" i="628"/>
  <c r="L24" i="628"/>
  <c r="L20" i="629"/>
  <c r="L19" i="628"/>
  <c r="L24" i="629"/>
  <c r="L21" i="629"/>
  <c r="Y23" i="629"/>
  <c r="L23" i="629"/>
  <c r="L25" i="628"/>
  <c r="AD23" i="628"/>
  <c r="L19" i="629"/>
  <c r="AC24" i="628"/>
  <c r="L18" i="629"/>
  <c r="L21" i="628"/>
  <c r="E2" i="437"/>
  <c r="X24" i="629"/>
  <c r="L20" i="628"/>
  <c r="AC25" i="628"/>
  <c r="L23"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3" i="614"/>
  <c r="F339" i="471"/>
  <c r="F10" i="617"/>
  <c r="F8" i="622"/>
  <c r="F8" i="614"/>
  <c r="F12" i="617"/>
  <c r="F12" i="616"/>
  <c r="F342" i="471"/>
  <c r="F12" i="618"/>
  <c r="F13" i="618"/>
  <c r="F9" i="616"/>
  <c r="F8" i="617"/>
  <c r="F13" i="616"/>
  <c r="M297" i="471"/>
  <c r="F10" i="622"/>
  <c r="F8" i="616"/>
  <c r="F337" i="471"/>
  <c r="M307" i="471"/>
  <c r="F341" i="471"/>
  <c r="F9" i="614"/>
  <c r="F10" i="618"/>
  <c r="F11" i="618"/>
  <c r="F10" i="616"/>
  <c r="F11" i="617"/>
  <c r="F13" i="617"/>
  <c r="F12" i="622"/>
  <c r="F9" i="618"/>
  <c r="F11" i="614"/>
  <c r="M302" i="471"/>
  <c r="F11" i="622"/>
  <c r="F12" i="614"/>
  <c r="F10" i="614"/>
  <c r="F11" i="616"/>
  <c r="F8" i="618"/>
  <c r="F9" i="622"/>
  <c r="F338" i="471"/>
  <c r="F340" i="471"/>
  <c r="F9" i="617"/>
  <c r="F13" i="622"/>
</calcChain>
</file>

<file path=xl/sharedStrings.xml><?xml version="1.0" encoding="utf-8"?>
<sst xmlns="http://schemas.openxmlformats.org/spreadsheetml/2006/main" count="6915" uniqueCount="3489">
  <si>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</si>
  <si>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</si>
  <si>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</si>
  <si>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</si>
  <si>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</si>
  <si>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</si>
  <si>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</si>
  <si>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</si>
  <si>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</si>
  <si>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</si>
  <si>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</si>
  <si>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</si>
  <si>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</si>
  <si>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</si>
  <si>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</si>
  <si>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</si>
  <si>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</si>
  <si>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</si>
  <si>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</si>
  <si>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</si>
  <si>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</si>
  <si>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</si>
  <si>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</si>
  <si>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</si>
  <si>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</si>
  <si>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</si>
  <si>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</si>
  <si>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</si>
  <si>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</si>
  <si>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</si>
  <si>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</si>
  <si>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</si>
  <si>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</si>
  <si>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</si>
  <si>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</si>
  <si>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</si>
  <si>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</si>
  <si>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</si>
  <si>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</si>
  <si>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</si>
  <si>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</si>
  <si>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</si>
  <si>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</si>
  <si>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</si>
  <si>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</si>
  <si>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</si>
  <si>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</si>
  <si>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</si>
  <si>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</si>
  <si>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</si>
  <si>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</si>
  <si>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</si>
  <si>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</si>
  <si>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</si>
  <si>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</si>
  <si>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</si>
  <si>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</si>
  <si>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</si>
  <si>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</si>
  <si>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</si>
  <si>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</si>
  <si>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</si>
  <si>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</si>
  <si>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</si>
  <si>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</si>
  <si>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</si>
  <si>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</si>
  <si>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</si>
  <si>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</si>
  <si>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</si>
  <si>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</si>
  <si>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</si>
  <si>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</si>
  <si>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</si>
  <si>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</si>
  <si>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</si>
  <si>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</si>
  <si>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</si>
  <si>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</si>
  <si>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</si>
  <si>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</si>
  <si>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</si>
  <si>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</si>
  <si>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</si>
  <si>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</si>
  <si>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</si>
  <si>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</si>
  <si>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</si>
  <si>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</si>
  <si>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</si>
  <si>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</si>
  <si>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</si>
  <si>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</si>
  <si>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</si>
  <si>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</si>
  <si>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</si>
  <si>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</si>
  <si>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</si>
  <si>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</si>
  <si>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</si>
  <si>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</si>
  <si>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</si>
  <si>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</si>
  <si>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</si>
  <si>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</si>
  <si>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</si>
  <si>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</si>
  <si>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</si>
  <si>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</si>
  <si>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</si>
  <si>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</si>
  <si>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</si>
  <si>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</si>
  <si>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</si>
  <si>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</si>
  <si>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</si>
  <si>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</si>
  <si>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</si>
  <si>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</si>
  <si>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</si>
  <si>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</si>
  <si>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</si>
  <si>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</si>
  <si>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</si>
  <si>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</si>
  <si>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</si>
  <si>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</si>
  <si>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</si>
  <si>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</si>
  <si>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</si>
  <si>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</si>
  <si>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</si>
  <si>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</si>
  <si>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</si>
  <si>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</si>
  <si>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</si>
  <si>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</si>
  <si>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</si>
  <si>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</si>
  <si>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</si>
  <si>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</si>
  <si>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</si>
  <si>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</si>
  <si>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</si>
  <si>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</si>
  <si>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</si>
  <si>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</si>
  <si>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</si>
  <si>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</si>
  <si>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</si>
  <si>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</si>
  <si>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</si>
  <si>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</si>
  <si>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</si>
  <si>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</si>
  <si>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</si>
  <si>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</si>
  <si>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</si>
  <si>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</si>
  <si>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</si>
  <si>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</si>
  <si>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</si>
  <si>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</si>
  <si>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</si>
  <si>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</si>
  <si>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</si>
  <si>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</si>
  <si>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</si>
  <si>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</si>
  <si>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</si>
  <si>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</si>
  <si>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</si>
  <si>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</si>
  <si>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</si>
  <si>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</si>
  <si>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</si>
  <si>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</si>
  <si>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</si>
  <si>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</si>
  <si>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</si>
  <si>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</si>
  <si>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</si>
  <si>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</si>
  <si>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</si>
  <si>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</si>
  <si>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</si>
  <si>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</si>
  <si>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</si>
  <si>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</si>
  <si>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</si>
  <si>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</si>
  <si>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</si>
  <si>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</si>
  <si>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</si>
  <si>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</si>
  <si>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</si>
  <si>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</si>
  <si>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</si>
  <si>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</si>
  <si>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</si>
  <si>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</si>
  <si>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</si>
  <si>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</si>
  <si>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</si>
  <si>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</si>
  <si>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</si>
  <si>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</si>
  <si>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</si>
  <si>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</si>
  <si>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</si>
  <si>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</si>
  <si>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</si>
  <si>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</si>
  <si>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</si>
  <si>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</si>
  <si>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</si>
  <si>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</si>
  <si>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</si>
  <si>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</si>
  <si>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</si>
  <si>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</si>
  <si>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</si>
  <si>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</si>
  <si>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</si>
  <si>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</si>
  <si>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</si>
  <si>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</si>
  <si>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</si>
  <si>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</si>
  <si>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</si>
  <si>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</si>
  <si>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</si>
  <si>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</si>
  <si>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</si>
  <si>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</si>
  <si>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</si>
  <si>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</si>
  <si>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</si>
  <si>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</si>
  <si>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</si>
  <si>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</si>
  <si>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</si>
  <si>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</si>
  <si>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</si>
  <si>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</si>
  <si>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</si>
  <si>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</si>
  <si>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</si>
  <si>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</si>
  <si>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</si>
  <si>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</si>
  <si>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</si>
  <si>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</si>
  <si>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</si>
  <si>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</si>
  <si>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</si>
  <si>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</si>
  <si>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</si>
  <si>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</si>
  <si>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</si>
  <si>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</si>
  <si>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</si>
  <si>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</si>
  <si>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</si>
  <si>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</si>
  <si>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</si>
  <si>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</si>
  <si>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</si>
  <si>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</si>
  <si>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</si>
  <si>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</si>
  <si>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</si>
  <si>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</si>
  <si>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</si>
  <si>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</si>
  <si>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</si>
  <si>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</si>
  <si>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</si>
  <si>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</si>
  <si>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</si>
  <si>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</si>
  <si>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</si>
  <si>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</si>
  <si>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</si>
  <si>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</si>
  <si>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</si>
  <si>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</si>
  <si>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</si>
  <si>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</si>
  <si>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</si>
  <si>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</si>
  <si>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</si>
  <si>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</si>
  <si>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</si>
  <si>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</si>
  <si>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</si>
  <si>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</si>
  <si>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</si>
  <si>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</si>
  <si>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</si>
  <si>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</si>
  <si>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</si>
  <si>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</si>
  <si>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</si>
  <si>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</si>
  <si>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</si>
  <si>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</si>
  <si>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</si>
  <si>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</si>
  <si>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</si>
  <si>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</si>
  <si>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</si>
  <si>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</si>
  <si>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</si>
  <si>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</si>
  <si>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</si>
  <si>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</si>
  <si>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</si>
  <si>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</si>
  <si>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</si>
  <si>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</si>
  <si>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</si>
  <si>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</si>
  <si>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</si>
  <si>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</si>
  <si>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</si>
  <si>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</si>
  <si>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</si>
  <si>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</si>
  <si>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</si>
  <si>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</si>
  <si>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</si>
  <si>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</si>
  <si>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</si>
  <si>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</si>
  <si>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</si>
  <si>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</si>
  <si>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</si>
  <si>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</si>
  <si>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</si>
  <si>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</si>
  <si>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</si>
  <si>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</si>
  <si>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</si>
  <si>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</si>
  <si>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</si>
  <si>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</si>
  <si>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</si>
  <si>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</si>
  <si>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</si>
  <si>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</si>
  <si>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</si>
  <si>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</si>
  <si>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</si>
  <si>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</si>
  <si>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</si>
  <si>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</si>
  <si>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</si>
  <si>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</si>
  <si>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</si>
  <si>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</si>
  <si>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</si>
  <si>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</si>
  <si>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</si>
  <si>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</si>
  <si>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</si>
  <si>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</si>
  <si>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</si>
  <si>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</si>
  <si>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</si>
  <si>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</si>
  <si>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</si>
  <si>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</si>
  <si>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</si>
  <si>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</si>
  <si>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</si>
  <si>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</si>
  <si>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</si>
  <si>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</si>
  <si>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</si>
  <si>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</si>
  <si>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</si>
  <si>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</si>
  <si>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</si>
  <si>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</si>
  <si>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</si>
  <si>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</si>
  <si>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</si>
  <si>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</si>
  <si>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</si>
  <si>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</si>
  <si>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</si>
  <si>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</si>
  <si>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</si>
  <si>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</si>
  <si>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</si>
  <si>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</si>
  <si>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</si>
  <si>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</si>
  <si>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</si>
  <si>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</si>
  <si>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</si>
  <si>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</si>
  <si>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</si>
  <si>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</si>
  <si>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</si>
  <si>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</si>
  <si>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</si>
  <si>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</si>
  <si>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</si>
  <si>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</si>
  <si>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</si>
  <si>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</si>
  <si>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</si>
  <si>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</si>
  <si>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</si>
  <si>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</si>
  <si>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</si>
  <si>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</si>
  <si>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</si>
  <si>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</si>
  <si>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</si>
  <si>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</si>
  <si>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</si>
  <si>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</si>
  <si>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</si>
  <si>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</si>
  <si>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</si>
  <si>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</si>
  <si>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</si>
  <si>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</si>
  <si>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</si>
  <si>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</si>
  <si>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</si>
  <si>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</si>
  <si>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</si>
  <si>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</si>
  <si>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</si>
  <si>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</si>
  <si>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</si>
  <si>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</si>
  <si>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</si>
  <si>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</si>
  <si>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</si>
  <si>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</si>
  <si>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</si>
  <si>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</si>
  <si>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</si>
  <si>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</si>
  <si>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</si>
  <si>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</si>
  <si>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</si>
  <si>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</si>
  <si>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</si>
  <si>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</si>
  <si>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</si>
  <si>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</si>
  <si>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</si>
  <si>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</si>
  <si>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</si>
  <si>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</si>
  <si>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</si>
  <si>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</si>
  <si>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</si>
  <si>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</si>
  <si>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</si>
  <si>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</si>
  <si>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</si>
  <si>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</si>
  <si>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</si>
  <si>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</si>
  <si>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</si>
  <si>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</si>
  <si>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</si>
  <si>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</si>
  <si>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</si>
  <si>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</si>
  <si>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</si>
  <si>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</si>
  <si>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</si>
  <si>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</si>
  <si>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</si>
  <si>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</si>
  <si>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</si>
  <si>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</si>
  <si>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</si>
  <si>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</si>
  <si>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</si>
  <si>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</si>
  <si>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</si>
  <si>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</si>
  <si>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</si>
  <si>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</si>
  <si>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</si>
  <si>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</si>
  <si>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</si>
  <si>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</si>
  <si>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</si>
  <si>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</si>
  <si>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</si>
  <si>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</si>
  <si>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</si>
  <si>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</si>
  <si>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</si>
  <si>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</si>
  <si>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</si>
  <si>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</si>
  <si>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</si>
  <si>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</si>
  <si>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</si>
  <si>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</si>
  <si>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</si>
  <si>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</si>
  <si>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</si>
  <si>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</si>
  <si>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</si>
  <si>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</si>
  <si>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</si>
  <si>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</si>
  <si>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</si>
  <si>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</si>
  <si>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</si>
  <si>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</si>
  <si>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</si>
  <si>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</si>
  <si>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</si>
  <si>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</si>
  <si>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</si>
  <si>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</si>
  <si>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</si>
  <si>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</si>
  <si>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</si>
  <si>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</si>
  <si>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</si>
  <si>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</si>
  <si>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</si>
  <si>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</si>
  <si>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</si>
  <si>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</si>
  <si>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</si>
  <si>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</si>
  <si>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</si>
  <si>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</si>
  <si>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</si>
  <si>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</si>
  <si>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</si>
  <si>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</si>
  <si>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</si>
  <si>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</si>
  <si>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</si>
  <si>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</si>
  <si>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</si>
  <si>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</si>
  <si>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</si>
  <si>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</si>
  <si>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</si>
  <si>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</si>
  <si>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</si>
  <si>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</si>
  <si>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</si>
  <si>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</si>
  <si>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</si>
  <si>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</si>
  <si>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</si>
  <si>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</si>
  <si>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</si>
  <si>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</si>
  <si>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</si>
  <si>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</si>
  <si>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</si>
  <si>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</si>
  <si>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</si>
  <si>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</si>
  <si>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</si>
  <si>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</si>
  <si>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</si>
  <si>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</si>
  <si>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</si>
  <si>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</si>
  <si>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</si>
  <si>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</si>
  <si>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</si>
  <si>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</si>
  <si>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</si>
  <si>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</si>
  <si>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</si>
  <si>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</si>
  <si>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</si>
  <si>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</si>
  <si>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</si>
  <si>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</si>
  <si>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</si>
  <si>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</si>
  <si>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</si>
  <si>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</si>
  <si>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</si>
  <si>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</si>
  <si>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</si>
  <si>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</si>
  <si>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</si>
  <si>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</si>
  <si>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</si>
  <si>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</si>
  <si>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</si>
  <si>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</si>
  <si>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</si>
  <si>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</si>
  <si>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</si>
  <si>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</si>
  <si>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</si>
  <si>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</si>
  <si>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</si>
  <si>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</si>
  <si>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</si>
  <si>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</si>
  <si>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</si>
  <si>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</si>
  <si>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</si>
  <si>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</si>
  <si>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</si>
  <si>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</si>
  <si>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</si>
  <si>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</si>
  <si>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</si>
  <si>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</si>
  <si>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</si>
  <si>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</si>
  <si>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</si>
  <si>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</si>
  <si>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</si>
  <si>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</si>
  <si>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</si>
  <si>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</si>
  <si>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</si>
  <si>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</si>
  <si>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</si>
  <si>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</si>
  <si>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</si>
  <si>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</si>
  <si>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</si>
  <si>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</si>
  <si>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</si>
  <si>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</si>
  <si>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</si>
  <si>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</si>
  <si>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</si>
  <si>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</si>
  <si>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</si>
  <si>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</si>
  <si>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</si>
  <si>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</si>
  <si>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</si>
  <si>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</si>
  <si>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</si>
  <si>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</si>
  <si>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</si>
  <si>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</si>
  <si>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</si>
  <si>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</si>
  <si>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</si>
  <si>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</si>
  <si>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</si>
  <si>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</si>
  <si>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</si>
  <si>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</si>
  <si>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</si>
  <si>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</si>
  <si>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</si>
  <si>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</si>
  <si>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</si>
  <si>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</si>
  <si>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</si>
  <si>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</si>
  <si>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</si>
  <si>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</si>
  <si>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</si>
  <si>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</si>
  <si>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</si>
  <si>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</si>
  <si>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</si>
  <si>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</si>
  <si>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</si>
  <si>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</si>
  <si>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</si>
  <si>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</si>
  <si>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</si>
  <si>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</si>
  <si>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</si>
  <si>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</si>
  <si>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</si>
  <si>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</si>
  <si>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</si>
  <si>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</si>
  <si>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</si>
  <si>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</si>
  <si>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</si>
  <si>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</si>
  <si>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</si>
  <si>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</si>
  <si>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</si>
  <si>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</si>
  <si>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</si>
  <si>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</si>
  <si>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</si>
  <si>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</si>
  <si>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</si>
  <si>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</si>
  <si>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</si>
  <si>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</si>
  <si>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</si>
  <si>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</si>
  <si>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</si>
  <si>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</si>
  <si>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</si>
  <si>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</si>
  <si>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</si>
  <si>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</si>
  <si>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</si>
  <si>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</si>
  <si>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</si>
  <si>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</si>
  <si>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</si>
  <si>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</si>
  <si>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</si>
  <si>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</si>
  <si>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</si>
  <si>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</si>
  <si>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</si>
  <si>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</si>
  <si>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</si>
  <si>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</si>
  <si>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</si>
  <si>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</si>
  <si>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</si>
  <si>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</si>
  <si>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</si>
  <si>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</si>
  <si>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</si>
  <si>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</si>
  <si>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</si>
  <si>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</si>
  <si>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</si>
  <si>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</si>
  <si>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</si>
  <si>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</si>
  <si>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</si>
  <si>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</si>
  <si>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</si>
  <si>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</si>
  <si>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</si>
  <si>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</si>
  <si>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</si>
  <si>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</si>
  <si>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</si>
  <si>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</si>
  <si>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</si>
  <si>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</si>
  <si>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</si>
  <si>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</si>
  <si>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</si>
  <si>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</si>
  <si>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</si>
  <si>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</si>
  <si>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</si>
  <si>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</si>
  <si>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</si>
  <si>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</si>
  <si>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</si>
  <si>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</si>
  <si>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</si>
  <si>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</si>
  <si>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</si>
  <si>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</si>
  <si>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</si>
  <si>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</si>
  <si>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</si>
  <si>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</si>
  <si>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</si>
  <si>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</si>
  <si>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</si>
  <si>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</si>
  <si>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</si>
  <si>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</si>
  <si>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</si>
  <si>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</si>
  <si>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</si>
  <si>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</si>
  <si>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</si>
  <si>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</si>
  <si>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</si>
  <si>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</si>
  <si>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</si>
  <si>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</si>
  <si>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</si>
  <si>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</si>
  <si>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</si>
  <si>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</si>
  <si>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</si>
  <si>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</si>
  <si>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</si>
  <si>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</si>
  <si>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</si>
  <si>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</si>
  <si>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</si>
  <si>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</si>
  <si>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</si>
  <si>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</si>
  <si>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</si>
  <si>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</si>
  <si>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</si>
  <si>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</si>
  <si>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</si>
  <si>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</si>
  <si>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</si>
  <si>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</si>
  <si>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</si>
  <si>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</si>
  <si>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</si>
  <si>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</si>
  <si>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</si>
  <si>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</si>
  <si>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</si>
  <si>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</si>
  <si>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</si>
  <si>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</si>
  <si>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</si>
  <si>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</si>
  <si>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</si>
  <si>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</si>
  <si>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</si>
  <si>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</si>
  <si>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</si>
  <si>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</si>
  <si>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</si>
  <si>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</si>
  <si>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</si>
  <si>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</si>
  <si>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</si>
  <si>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</si>
  <si>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</si>
  <si>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</si>
  <si>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</si>
  <si>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</si>
  <si>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</si>
  <si>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</si>
  <si>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</si>
  <si>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</si>
  <si>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</si>
  <si>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</si>
  <si>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</si>
  <si>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</si>
  <si>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</si>
  <si>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</si>
  <si>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</si>
  <si>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</si>
  <si>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</si>
  <si>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</si>
  <si>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</si>
  <si>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</si>
  <si>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</si>
  <si>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</si>
  <si>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</si>
  <si>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</si>
  <si>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</si>
  <si>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</si>
  <si>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</si>
  <si>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</si>
  <si>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</si>
  <si>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</si>
  <si>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</si>
  <si>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</si>
  <si>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</si>
  <si>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</si>
  <si>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</si>
  <si>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</si>
  <si>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</si>
  <si>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</si>
  <si>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</si>
  <si>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</si>
  <si>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</si>
  <si>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</si>
  <si>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</si>
  <si>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</si>
  <si>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</si>
  <si>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</si>
  <si>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</si>
  <si>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</si>
  <si>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</si>
  <si>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</si>
  <si>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</si>
  <si>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</si>
  <si>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</si>
  <si>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</si>
  <si>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</si>
  <si>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</si>
  <si>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</si>
  <si>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</si>
  <si>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</si>
  <si>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</si>
  <si>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</si>
  <si>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</si>
  <si>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</si>
  <si>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</si>
  <si>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</si>
  <si>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</si>
  <si>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</si>
  <si>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</si>
  <si>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</si>
  <si>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</si>
  <si>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</si>
  <si>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</si>
  <si>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</si>
  <si>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</si>
  <si>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</si>
  <si>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</si>
  <si>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</si>
  <si>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</si>
  <si>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</si>
  <si>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</si>
  <si>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</si>
  <si>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</si>
  <si>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</si>
  <si>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</si>
  <si>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</si>
  <si>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</si>
  <si>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</si>
  <si>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</si>
  <si>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</si>
  <si>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</si>
  <si>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</si>
  <si>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</si>
  <si>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</si>
  <si>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</si>
  <si>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</si>
  <si>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</si>
  <si>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</si>
  <si>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</si>
  <si>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</si>
  <si>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</si>
  <si>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</si>
  <si>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</si>
  <si>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</si>
  <si>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</si>
  <si>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</si>
  <si>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</si>
  <si>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</si>
  <si>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</si>
  <si>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</si>
  <si>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</si>
  <si>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</si>
  <si>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</si>
  <si>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</si>
  <si>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</si>
  <si>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</si>
  <si>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</si>
  <si>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</si>
  <si>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</si>
  <si>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</si>
  <si>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</si>
  <si>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</si>
  <si>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</si>
  <si>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</si>
  <si>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</si>
  <si>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</si>
  <si>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</si>
  <si>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</si>
  <si>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</si>
  <si>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</si>
  <si>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</si>
  <si>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</si>
  <si>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</si>
  <si>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</si>
  <si>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</si>
  <si>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</si>
  <si>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</si>
  <si>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</si>
  <si>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</si>
  <si>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</si>
  <si>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</si>
  <si>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</si>
  <si>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</si>
  <si>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</si>
  <si>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</si>
  <si>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</si>
  <si>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</si>
  <si>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</si>
  <si>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</si>
  <si>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</si>
  <si>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</si>
  <si>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</si>
  <si>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</si>
  <si>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</si>
  <si>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</si>
  <si>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</si>
  <si>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</si>
  <si>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</si>
  <si>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</si>
  <si>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</si>
  <si>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</si>
  <si>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</si>
  <si>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</si>
  <si>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</si>
  <si>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</si>
  <si>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</si>
  <si>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</si>
  <si>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</si>
  <si>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</si>
  <si>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</si>
  <si>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</si>
  <si>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</si>
  <si>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</si>
  <si>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</si>
  <si>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</si>
  <si>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</si>
  <si>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</si>
  <si>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</si>
  <si>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</si>
  <si>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</si>
  <si>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</si>
  <si>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</si>
  <si>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</si>
  <si>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</si>
  <si>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</si>
  <si>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</si>
  <si>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</si>
  <si>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</si>
  <si>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</si>
  <si>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</si>
  <si>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</si>
  <si>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</si>
  <si>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</si>
  <si>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</si>
  <si>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</si>
  <si>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</si>
  <si>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</si>
  <si>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</si>
  <si>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</si>
  <si>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</si>
  <si>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</si>
  <si>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</si>
  <si>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</si>
  <si>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</si>
  <si>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</si>
  <si>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</si>
  <si>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</si>
  <si>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</si>
  <si>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</si>
  <si>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</si>
  <si>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</si>
  <si>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</si>
  <si>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</si>
  <si>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</si>
  <si>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</si>
  <si>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</si>
  <si>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</si>
  <si>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</si>
  <si>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</si>
  <si>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</si>
  <si>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</si>
  <si>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</si>
  <si>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</si>
  <si>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</si>
  <si>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</si>
  <si>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</si>
  <si>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</si>
  <si>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</si>
  <si>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</si>
  <si>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</si>
  <si>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</si>
  <si>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</si>
  <si>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</si>
  <si>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</si>
  <si>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</si>
  <si>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</si>
  <si>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</si>
  <si>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</si>
  <si>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</si>
  <si>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</si>
  <si>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</si>
  <si>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</si>
  <si>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</si>
  <si>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</si>
  <si>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</si>
  <si>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</si>
  <si>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</si>
  <si>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</si>
  <si>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</si>
  <si>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</si>
  <si>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</si>
  <si>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</si>
  <si>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</si>
  <si>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</si>
  <si>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</si>
  <si>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</si>
  <si>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</si>
  <si>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</si>
  <si>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</si>
  <si>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</si>
  <si>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</si>
  <si>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</si>
  <si>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</si>
  <si>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</si>
  <si>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</si>
  <si>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</si>
  <si>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</si>
  <si>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</si>
  <si>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</si>
  <si>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</si>
  <si>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</si>
  <si>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</si>
  <si>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</si>
  <si>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</si>
  <si>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</si>
  <si>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</si>
  <si>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</si>
  <si>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</si>
  <si>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</si>
  <si>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</si>
  <si>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</si>
  <si>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</si>
  <si>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</si>
  <si>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</si>
  <si>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</si>
  <si>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</si>
  <si>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</si>
  <si>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</si>
  <si>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</si>
  <si>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</si>
  <si>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</si>
  <si>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</si>
  <si>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</si>
  <si>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</si>
  <si>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</si>
  <si>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</si>
  <si>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</si>
  <si>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</si>
  <si>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</si>
  <si>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</si>
  <si>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</si>
  <si>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</si>
  <si>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</si>
  <si>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</si>
  <si>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</si>
  <si>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</si>
  <si>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</si>
  <si>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</si>
  <si>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</si>
  <si>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</si>
  <si>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</si>
  <si>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</si>
  <si>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</si>
  <si>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</si>
  <si>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</si>
  <si>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</si>
  <si>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</si>
  <si>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</si>
  <si>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</si>
  <si>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</si>
  <si>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</si>
  <si>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</si>
  <si>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</si>
  <si>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</si>
  <si>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</si>
  <si>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</si>
  <si>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</si>
  <si>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</si>
  <si>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</si>
  <si>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</si>
  <si>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</si>
  <si>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</si>
  <si>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</si>
  <si>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</si>
  <si>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</si>
  <si>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</si>
  <si>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</si>
  <si>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</si>
  <si>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</si>
  <si>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</si>
  <si>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</si>
  <si>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</si>
  <si>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</si>
  <si>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</si>
  <si>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</si>
  <si>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</si>
  <si>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</si>
  <si>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</si>
  <si>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</si>
  <si>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</si>
  <si>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</si>
  <si>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</si>
  <si>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</si>
  <si>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</si>
  <si>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</si>
  <si>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</si>
  <si>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</si>
  <si>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</si>
  <si>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</si>
  <si>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</si>
  <si>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</si>
  <si>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</si>
  <si>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</si>
  <si>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</si>
  <si>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</si>
  <si>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</si>
  <si>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</si>
  <si>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</si>
  <si>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</si>
  <si>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</si>
  <si>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</si>
  <si>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</si>
  <si>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</si>
  <si>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</si>
  <si>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</si>
  <si>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</si>
  <si>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</si>
  <si>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</si>
  <si>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</si>
  <si>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</si>
  <si>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</si>
  <si>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</si>
  <si>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</si>
  <si>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</si>
  <si>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</si>
  <si>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</si>
  <si>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</si>
  <si>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</si>
  <si>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</si>
  <si>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</si>
  <si>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</si>
  <si>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</si>
  <si>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</si>
  <si>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</si>
  <si>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</si>
  <si>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</si>
  <si>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</si>
  <si>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</si>
  <si>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</si>
  <si>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</si>
  <si>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</si>
  <si>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</si>
  <si>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</si>
  <si>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</si>
  <si>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</si>
  <si>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</si>
  <si>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</si>
  <si>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</si>
  <si>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</si>
  <si>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</si>
  <si>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</si>
  <si>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</si>
  <si>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</si>
  <si>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</si>
  <si>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</si>
  <si>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</si>
  <si>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</si>
  <si>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</si>
  <si>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</si>
  <si>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</si>
  <si>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</si>
  <si>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</si>
  <si>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</si>
  <si>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</si>
  <si>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</si>
  <si>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</si>
  <si>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</si>
  <si>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</si>
  <si>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</si>
  <si>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</si>
  <si>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</si>
  <si>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</si>
  <si>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</si>
  <si>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</si>
  <si>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</si>
  <si>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</si>
  <si>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</si>
  <si>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</si>
  <si>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</si>
  <si>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</si>
  <si>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</si>
  <si>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</si>
  <si>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</si>
  <si>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</si>
  <si>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</si>
  <si>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</si>
  <si>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</si>
  <si>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</si>
  <si>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</si>
  <si>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</si>
  <si>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</si>
  <si>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</si>
  <si>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</si>
  <si>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</si>
  <si>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</si>
  <si>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</si>
  <si>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</si>
  <si>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</si>
  <si>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</si>
  <si>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</si>
  <si>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</si>
  <si>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</si>
  <si>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</si>
  <si>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</si>
  <si>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</si>
  <si>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</si>
  <si>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</si>
  <si>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</si>
  <si>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</si>
  <si>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</si>
  <si>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</si>
  <si>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</si>
  <si>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</si>
  <si>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</si>
  <si>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</si>
  <si>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</si>
  <si>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</si>
  <si>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</si>
  <si>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</si>
  <si>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</si>
  <si>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</si>
  <si>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</si>
  <si>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</si>
  <si>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</si>
  <si>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</si>
  <si>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</si>
  <si>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</si>
  <si>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</si>
  <si>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</si>
  <si>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</si>
  <si>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</si>
  <si>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</si>
  <si>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</si>
  <si>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</si>
  <si>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</si>
  <si>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</si>
  <si>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</si>
  <si>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</si>
  <si>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</si>
  <si>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</si>
  <si>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</si>
  <si>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</si>
  <si>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</si>
  <si>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</si>
  <si>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</si>
  <si>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</si>
  <si>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</si>
  <si>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</si>
  <si>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</si>
  <si>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</si>
  <si>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</si>
  <si>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</si>
  <si>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</si>
  <si>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</si>
  <si>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</si>
  <si>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</si>
  <si>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</si>
  <si>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</si>
  <si>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</si>
  <si>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</si>
  <si>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</si>
  <si>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</si>
  <si>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</si>
  <si>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</si>
  <si>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</si>
  <si>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</si>
  <si>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</si>
  <si>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</si>
  <si>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</si>
  <si>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</si>
  <si>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</si>
  <si>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</si>
  <si>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</si>
  <si>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</si>
  <si>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</si>
  <si>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</si>
  <si>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</si>
  <si>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</si>
  <si>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</si>
  <si>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</si>
  <si>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</si>
  <si>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</si>
  <si>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</si>
  <si>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</si>
  <si>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</si>
  <si>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</si>
  <si>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</si>
  <si>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</si>
  <si>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</si>
  <si>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</si>
  <si>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</si>
  <si>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</si>
  <si>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</si>
  <si>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</si>
  <si>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</si>
  <si>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</si>
  <si>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</si>
  <si>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</si>
  <si>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</si>
  <si>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</si>
  <si>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</si>
  <si>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</si>
  <si>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</si>
  <si>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</si>
  <si>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</si>
  <si>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</si>
  <si>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</si>
  <si>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</si>
  <si>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</si>
  <si>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</si>
  <si>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</si>
  <si>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</si>
  <si>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</si>
  <si>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</si>
  <si>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</si>
  <si>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</si>
  <si>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</si>
  <si>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</si>
  <si>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</si>
  <si>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</si>
  <si>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</si>
  <si>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</si>
  <si>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</si>
  <si>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</si>
  <si>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</si>
  <si>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</si>
  <si>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</si>
  <si>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</si>
  <si>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</si>
  <si>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</si>
  <si>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</si>
  <si>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</si>
  <si>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</si>
  <si>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</si>
  <si>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</si>
  <si>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</si>
  <si>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</si>
  <si>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</si>
  <si>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</si>
  <si>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</si>
  <si>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</si>
  <si>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</si>
  <si>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</si>
  <si>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</si>
  <si>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</si>
  <si>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</si>
  <si>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</si>
  <si>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</si>
  <si>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</si>
  <si>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</si>
  <si>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</si>
  <si>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</si>
  <si>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</si>
  <si>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</si>
  <si>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</si>
  <si>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</si>
  <si>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</si>
  <si>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</si>
  <si>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</si>
  <si>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</si>
  <si>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</si>
  <si>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</si>
  <si>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</si>
  <si>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</si>
  <si>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</si>
  <si>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</si>
  <si>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</si>
  <si>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</si>
  <si>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</si>
  <si>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</si>
  <si>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</si>
  <si>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</si>
  <si>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</si>
  <si>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</si>
  <si>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</si>
  <si>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</si>
  <si>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</si>
  <si>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</si>
  <si>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</si>
  <si>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</si>
  <si>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</si>
  <si>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</si>
  <si>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</si>
  <si>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</si>
  <si>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</si>
  <si>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</si>
  <si>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</si>
  <si>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</si>
  <si>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</si>
  <si>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</si>
  <si>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</si>
  <si>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</si>
  <si>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</si>
  <si>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</si>
  <si>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</si>
  <si>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</si>
  <si>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</si>
  <si>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</si>
  <si>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</si>
  <si>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</si>
  <si>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</si>
  <si>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</si>
  <si>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</si>
  <si>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</si>
  <si>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</si>
  <si>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</si>
  <si>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</si>
  <si>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</si>
  <si>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</si>
  <si>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</si>
  <si>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</si>
  <si>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</si>
  <si>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</si>
  <si>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</si>
  <si>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</si>
  <si>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</si>
  <si>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</si>
  <si>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</si>
  <si>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</si>
  <si>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</si>
  <si>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</si>
  <si>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</si>
  <si>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</si>
  <si>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</si>
  <si>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</si>
  <si>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</si>
  <si>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</si>
  <si>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</si>
  <si>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</si>
  <si>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</si>
  <si>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</si>
  <si>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</si>
  <si>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</si>
  <si>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</si>
  <si>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</si>
  <si>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</si>
  <si>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</si>
  <si>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</si>
  <si>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</si>
  <si>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</si>
  <si>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</si>
  <si>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</si>
  <si>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</si>
  <si>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</si>
  <si>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</si>
  <si>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</si>
  <si>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</si>
  <si>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</si>
  <si>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</si>
  <si>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</si>
  <si>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</si>
  <si>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</si>
  <si>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</si>
  <si>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</si>
  <si>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</si>
  <si>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</si>
  <si>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</si>
  <si>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</si>
  <si>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</si>
  <si>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</si>
  <si>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</si>
  <si>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</si>
  <si>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</si>
  <si>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</si>
  <si>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</si>
  <si>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</si>
  <si>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</si>
  <si>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</si>
  <si>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</si>
  <si>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</si>
  <si>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</si>
  <si>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</si>
  <si>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</si>
  <si>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</si>
  <si>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</si>
  <si>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</si>
  <si>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</si>
  <si>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</si>
  <si>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</si>
  <si>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</si>
  <si>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</si>
  <si>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</si>
  <si>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</si>
  <si>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</si>
  <si>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</si>
  <si>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</si>
  <si>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</si>
  <si>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</si>
  <si>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</si>
  <si>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</si>
  <si>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</si>
  <si>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</si>
  <si>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</si>
  <si>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</si>
  <si>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</si>
  <si>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</si>
  <si>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</si>
  <si>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</si>
  <si>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</si>
  <si>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</si>
  <si>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</si>
  <si>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</si>
  <si>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</si>
  <si>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</si>
  <si>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</si>
  <si>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</si>
  <si>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</si>
  <si>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</si>
  <si>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</si>
  <si>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</si>
  <si>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</si>
  <si>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</si>
  <si>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</si>
  <si>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</si>
  <si>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</si>
  <si>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</si>
  <si>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</si>
  <si>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</si>
  <si>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</si>
  <si>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</si>
  <si>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</si>
  <si>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</si>
  <si>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</si>
  <si>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</si>
  <si>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</si>
  <si>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</si>
  <si>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</si>
  <si>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</si>
  <si>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</si>
  <si>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</si>
  <si>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</si>
  <si>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</si>
  <si>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</si>
  <si>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</si>
  <si>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</si>
  <si>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</si>
  <si>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</si>
  <si>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</si>
  <si>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</si>
  <si>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</si>
  <si>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</si>
  <si>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</si>
  <si>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</si>
  <si>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</si>
  <si>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</si>
  <si>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</si>
  <si>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</si>
  <si>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</si>
  <si>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</si>
  <si>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</si>
  <si>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</si>
  <si>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</si>
  <si>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</si>
  <si>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</si>
  <si>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</si>
  <si>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</si>
  <si>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</si>
  <si>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</si>
  <si>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</si>
  <si>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</si>
  <si>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</si>
  <si>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</si>
  <si>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</si>
  <si>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</si>
  <si>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</si>
  <si>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</si>
  <si>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</si>
  <si>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</si>
  <si>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</si>
  <si>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</si>
  <si>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</si>
  <si>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</si>
  <si>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</si>
  <si>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</si>
  <si>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</si>
  <si>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</si>
  <si>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</si>
  <si>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</si>
  <si>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</si>
  <si>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</si>
  <si>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</si>
  <si>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</si>
  <si>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</si>
  <si>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</si>
  <si>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</si>
  <si>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</si>
  <si>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</si>
  <si>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</si>
  <si>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</si>
  <si>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</si>
  <si>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</si>
  <si>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</si>
  <si>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</si>
  <si>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</si>
  <si>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</si>
  <si>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</si>
  <si>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</si>
  <si>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</si>
  <si>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</si>
  <si>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</si>
  <si>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</si>
  <si>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</si>
  <si>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</si>
  <si>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</si>
  <si>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</si>
  <si>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</si>
  <si>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</si>
  <si>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</si>
  <si>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</si>
  <si>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</si>
  <si>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</si>
  <si>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</si>
  <si>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</si>
  <si>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</si>
  <si>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</si>
  <si>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</si>
  <si>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</si>
  <si>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</si>
  <si>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</si>
  <si>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</si>
  <si>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</si>
  <si>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</si>
  <si>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</si>
  <si>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</si>
  <si>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</si>
  <si>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</si>
  <si>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</si>
  <si>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</si>
  <si>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</si>
  <si>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</si>
  <si>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</si>
  <si>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</si>
  <si>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</si>
  <si>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</si>
  <si>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</si>
  <si>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</si>
  <si>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</si>
  <si>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</si>
  <si>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</si>
  <si>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</si>
  <si>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</si>
  <si>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</si>
  <si>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</si>
  <si>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</si>
  <si>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</si>
  <si>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</si>
  <si>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</si>
  <si>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</si>
  <si>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</si>
  <si>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</si>
  <si>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</si>
  <si>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</si>
  <si>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</si>
  <si>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</si>
  <si>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</si>
  <si>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</si>
  <si>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</si>
  <si>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</si>
  <si>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</si>
  <si>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</si>
  <si>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</si>
  <si>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</si>
  <si>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</si>
  <si>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</si>
  <si>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</si>
  <si>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</si>
  <si>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</si>
  <si>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</si>
  <si>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</si>
  <si>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</si>
  <si>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</si>
  <si>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</si>
  <si>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</si>
  <si>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</si>
  <si>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</si>
  <si>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</si>
  <si>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</si>
  <si>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</si>
  <si>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</si>
  <si>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</si>
  <si>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</si>
  <si>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</si>
  <si>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</si>
  <si>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</si>
  <si>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</si>
  <si>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</si>
  <si>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</si>
  <si>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</si>
  <si>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</si>
  <si>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</si>
  <si>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</si>
  <si>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</si>
  <si>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</si>
  <si>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</si>
  <si>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</si>
  <si>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</si>
  <si>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</si>
  <si>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</si>
  <si>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</si>
  <si>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</si>
  <si>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</si>
  <si>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</si>
  <si>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</si>
  <si>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</si>
  <si>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</si>
  <si>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</si>
  <si>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</si>
  <si>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</si>
  <si>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</si>
  <si>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</si>
  <si>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</si>
  <si>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</si>
  <si>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</si>
  <si>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</si>
  <si>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</si>
  <si>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</si>
  <si>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</si>
  <si>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</si>
  <si>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</si>
  <si>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</si>
  <si>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</si>
  <si>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</si>
  <si>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</si>
  <si>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</si>
  <si>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</si>
  <si>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</si>
  <si>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</si>
  <si>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</si>
  <si>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</si>
  <si>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</si>
  <si>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</si>
  <si>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</si>
  <si>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</si>
  <si>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</si>
  <si>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</si>
  <si>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</si>
  <si>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</si>
  <si>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</si>
  <si>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</si>
  <si>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</si>
  <si>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</si>
  <si>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</si>
  <si>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</si>
  <si>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</si>
  <si>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</si>
  <si>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</si>
  <si>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</si>
  <si>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</si>
  <si>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</si>
  <si>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</si>
  <si>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</si>
  <si>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</si>
  <si>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</si>
  <si>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</si>
  <si>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</si>
  <si>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</si>
  <si>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</si>
  <si>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</si>
  <si>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</si>
  <si>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</si>
  <si>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</si>
  <si>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</si>
  <si>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</si>
  <si>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</si>
  <si>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</si>
  <si>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</si>
  <si>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</si>
  <si>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</si>
  <si>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</si>
  <si>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</si>
  <si>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</si>
  <si>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</si>
  <si>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</si>
  <si>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</si>
  <si>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</si>
  <si>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</si>
  <si>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</si>
  <si>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</si>
  <si>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</si>
  <si>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</si>
  <si>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</si>
  <si>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</si>
  <si>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</si>
  <si>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</si>
  <si>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</si>
  <si>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</si>
  <si>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</si>
  <si>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</si>
  <si>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</si>
  <si>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</si>
  <si>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</si>
  <si>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</si>
  <si>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</si>
  <si>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</si>
  <si>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</si>
  <si>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</si>
  <si>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</si>
  <si>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</si>
  <si>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</si>
  <si>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</si>
  <si>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</si>
  <si>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</si>
  <si>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</si>
  <si>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</si>
  <si>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</si>
  <si>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</si>
  <si>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</si>
  <si>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</si>
  <si>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</si>
  <si>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</si>
  <si>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</si>
  <si>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</si>
  <si>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</si>
  <si>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</si>
  <si>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</si>
  <si>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</si>
  <si>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</si>
  <si>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</si>
  <si>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</si>
  <si>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</si>
  <si>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</si>
  <si>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</si>
  <si>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</si>
  <si>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</si>
  <si>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</si>
  <si>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</si>
  <si>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</si>
  <si>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</si>
  <si>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</si>
  <si>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</si>
  <si>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</si>
  <si>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</si>
  <si>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</si>
  <si>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</si>
  <si>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</si>
  <si>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</si>
  <si>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</si>
  <si>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</si>
  <si>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</si>
  <si>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</si>
  <si>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</si>
  <si>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</si>
  <si>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</si>
  <si>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</si>
  <si>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</si>
  <si>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</si>
  <si>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</si>
  <si>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</si>
  <si>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</si>
  <si>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</si>
  <si>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</si>
  <si>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</si>
  <si>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</si>
  <si>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</si>
  <si>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</si>
  <si>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</si>
  <si>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</si>
  <si>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</si>
  <si>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</si>
  <si>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</si>
  <si>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</si>
  <si>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</si>
  <si>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</si>
  <si>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</si>
  <si>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</si>
  <si>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</si>
  <si>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</si>
  <si>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</si>
  <si>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</si>
  <si>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</si>
  <si>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</si>
  <si>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</si>
  <si>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</si>
  <si>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</si>
  <si>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</si>
  <si>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</si>
  <si>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</si>
  <si>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</si>
  <si>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</si>
  <si>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</si>
  <si>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</si>
  <si>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</si>
  <si>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</si>
  <si>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</si>
  <si>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</si>
  <si>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</si>
  <si>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</si>
  <si>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</si>
  <si>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</si>
  <si>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</si>
  <si>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</si>
  <si>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</si>
  <si>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</si>
  <si>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</si>
  <si>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</si>
  <si>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</si>
  <si>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</si>
  <si>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</si>
  <si>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</si>
  <si>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</si>
  <si>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</si>
  <si>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</si>
  <si>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</si>
  <si>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</si>
  <si>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</si>
  <si>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</si>
  <si>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</si>
  <si>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</si>
  <si>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</si>
  <si>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</si>
  <si>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</si>
  <si>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</si>
  <si>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</si>
  <si>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</si>
  <si>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</si>
  <si>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</si>
  <si>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</si>
  <si>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</si>
  <si>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</si>
  <si>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</si>
  <si>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</si>
  <si>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</si>
  <si>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</si>
  <si>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</si>
  <si>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</si>
  <si>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</si>
  <si>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</si>
  <si>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</si>
  <si>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</si>
  <si>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</si>
  <si>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</si>
  <si>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</si>
  <si>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</si>
  <si>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</si>
  <si>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</si>
  <si>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</si>
  <si>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</si>
  <si>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</si>
  <si>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</si>
  <si>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</si>
  <si>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</si>
  <si>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</si>
  <si>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</si>
  <si>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</si>
  <si>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</si>
  <si>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</si>
  <si>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</si>
  <si>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</si>
  <si>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</si>
  <si>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</si>
  <si>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</si>
  <si>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</si>
  <si>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</si>
  <si>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</si>
  <si>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</si>
  <si>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</si>
  <si>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</si>
  <si>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</si>
  <si>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</si>
  <si>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</si>
  <si>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</si>
  <si>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</si>
  <si>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</si>
  <si>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</si>
  <si>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</si>
  <si>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</si>
  <si>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</si>
  <si>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</si>
  <si>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</si>
  <si>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</si>
  <si>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</si>
  <si>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</si>
  <si>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</si>
  <si>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</si>
  <si>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</si>
  <si>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</si>
  <si>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</si>
  <si>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</si>
  <si>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</si>
  <si>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</si>
  <si>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</si>
  <si>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</si>
  <si>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</si>
  <si>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</si>
  <si>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</si>
  <si>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</si>
  <si>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</si>
  <si>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</si>
  <si>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</si>
  <si>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</si>
  <si>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</si>
  <si>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</si>
  <si>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</si>
  <si>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</si>
  <si>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</si>
  <si>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</si>
  <si>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</si>
  <si>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</si>
  <si>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</si>
  <si>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</si>
  <si>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</si>
  <si>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</si>
  <si>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</si>
  <si>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</si>
  <si>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</si>
  <si>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</si>
  <si>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</si>
  <si>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</si>
  <si>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</si>
  <si>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</si>
  <si>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</si>
  <si>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</si>
  <si>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</si>
  <si>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</si>
  <si>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</si>
  <si>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</si>
  <si>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</si>
  <si>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</si>
  <si>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</si>
  <si>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</si>
  <si>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</si>
  <si>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</si>
  <si>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</si>
  <si>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</si>
  <si>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</si>
  <si>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</si>
  <si>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</si>
  <si>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</si>
  <si>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</si>
  <si>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</si>
  <si>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</si>
  <si>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</si>
  <si>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</si>
  <si>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</si>
  <si>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</si>
  <si>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</si>
  <si>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</si>
  <si>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</si>
  <si>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</si>
  <si>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</si>
  <si>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</si>
  <si>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</si>
  <si>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</si>
  <si>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</si>
  <si>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</si>
  <si>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</si>
  <si>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</si>
  <si>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</si>
  <si>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</si>
  <si>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</si>
  <si>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</si>
  <si>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</si>
  <si>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</si>
  <si>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</si>
  <si>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</si>
  <si>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</si>
  <si>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</si>
  <si>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</si>
  <si>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</si>
  <si>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</si>
  <si>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</si>
  <si>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</si>
  <si>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</si>
  <si>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</si>
  <si>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</si>
  <si>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</si>
  <si>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</si>
  <si>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</si>
  <si>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</si>
  <si>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</si>
  <si>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</si>
  <si>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</si>
  <si>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</si>
  <si>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</si>
  <si>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</si>
  <si>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</si>
  <si>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</si>
  <si>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</si>
  <si>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</si>
  <si>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</si>
  <si>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</si>
  <si>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</si>
  <si>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</si>
  <si>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</si>
  <si>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</si>
  <si>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</si>
  <si>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</si>
  <si>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</si>
  <si>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</si>
  <si>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</si>
  <si>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</si>
  <si>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</si>
  <si>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</si>
  <si>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</si>
  <si>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</si>
  <si>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</si>
  <si>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</si>
  <si>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</si>
  <si>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</si>
  <si>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</si>
  <si>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</si>
  <si>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</si>
  <si>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</si>
  <si>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</si>
  <si>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</si>
  <si>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</si>
  <si>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</si>
  <si>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</si>
  <si>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</si>
  <si>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</si>
  <si>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</si>
  <si>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</si>
  <si>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</si>
  <si>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</si>
  <si>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</si>
  <si>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</si>
  <si>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</si>
  <si>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</si>
  <si>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</si>
  <si>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</si>
  <si>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</si>
  <si>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</si>
  <si>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</si>
  <si>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</si>
  <si>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</si>
  <si>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</si>
  <si>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</si>
  <si>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</si>
  <si>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</si>
  <si>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</si>
  <si>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</si>
  <si>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</si>
  <si>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</si>
  <si>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</si>
  <si>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</si>
  <si>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</si>
  <si>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</si>
  <si>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</si>
  <si>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</si>
  <si>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</si>
  <si>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</si>
  <si>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</si>
  <si>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</si>
  <si>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</si>
  <si>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</si>
  <si>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</si>
  <si>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</si>
  <si>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</si>
  <si>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</si>
  <si>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</si>
  <si>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</si>
  <si>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</si>
  <si>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</si>
  <si>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</si>
  <si>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</si>
  <si>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</si>
  <si>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</si>
  <si>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</si>
  <si>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</si>
  <si>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</si>
  <si>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</si>
  <si>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</si>
  <si>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</si>
  <si>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</si>
  <si>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</si>
  <si>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</si>
  <si>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</si>
  <si>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</si>
  <si>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</si>
  <si>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</si>
  <si>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</si>
  <si>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</si>
  <si>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</si>
  <si>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</si>
  <si>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</si>
  <si>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</si>
  <si>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</si>
  <si>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</si>
  <si>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</si>
  <si>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</si>
  <si>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</si>
  <si>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</si>
  <si>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</si>
  <si>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</si>
  <si>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</si>
  <si>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</si>
  <si>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</si>
  <si>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</si>
  <si>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</si>
  <si>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</si>
  <si>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</si>
  <si>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</si>
  <si>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</si>
  <si>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</si>
  <si>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</si>
  <si>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</si>
  <si>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</si>
  <si>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</si>
  <si>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</si>
  <si>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</si>
  <si>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</si>
  <si>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</si>
  <si>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</si>
  <si>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</si>
  <si>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</si>
  <si>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</si>
  <si>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</si>
  <si>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</si>
  <si>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</si>
  <si>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</si>
  <si>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</si>
  <si>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</si>
  <si>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</si>
  <si>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</si>
  <si>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</si>
  <si>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</si>
  <si>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</si>
  <si>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</si>
  <si>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</si>
  <si>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</si>
  <si>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</si>
  <si>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</si>
  <si>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</si>
  <si>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</si>
  <si>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</si>
  <si>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</si>
  <si>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</si>
  <si>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</si>
  <si>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</si>
  <si>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</si>
  <si>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</si>
  <si>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</si>
  <si>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</si>
  <si>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</si>
  <si>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</si>
  <si>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</si>
  <si>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</si>
  <si>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</si>
  <si>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</si>
  <si>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</si>
  <si>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</si>
  <si>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</si>
  <si>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</si>
  <si>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</si>
  <si>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</si>
  <si>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</si>
  <si>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</si>
  <si>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</si>
  <si>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</si>
  <si>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</si>
  <si>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</si>
  <si>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</si>
  <si>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</si>
  <si>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</si>
  <si>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</si>
  <si>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</si>
  <si>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</si>
  <si>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</si>
  <si>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</si>
  <si>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</si>
  <si>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</si>
  <si>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</si>
  <si>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</si>
  <si>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</si>
  <si>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</si>
  <si>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</si>
  <si>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</si>
  <si>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</si>
  <si>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</si>
  <si>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</si>
  <si>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</si>
  <si>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</si>
  <si>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</si>
  <si>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</si>
  <si>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</si>
  <si>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</si>
  <si>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</si>
  <si>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</si>
  <si>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</si>
  <si>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</si>
  <si>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</si>
  <si>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</si>
  <si>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</si>
  <si>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</si>
  <si>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</si>
  <si>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</si>
  <si>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</si>
  <si>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</si>
  <si>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</si>
  <si>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</si>
  <si>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</si>
  <si>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</si>
  <si>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</si>
  <si>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</si>
  <si>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</si>
  <si>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</si>
  <si>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</si>
  <si>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</si>
  <si>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</si>
  <si>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</si>
  <si>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</si>
  <si>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</si>
  <si>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</si>
  <si>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</si>
  <si>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</si>
  <si>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</si>
  <si>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</si>
  <si>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</si>
  <si>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</si>
  <si>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</si>
  <si>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</si>
  <si>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</si>
  <si>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</si>
  <si>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</si>
  <si>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</si>
  <si>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</si>
  <si>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</si>
  <si>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</si>
  <si>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</si>
  <si>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</si>
  <si>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</si>
  <si>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</si>
  <si>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</si>
  <si>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</si>
  <si>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</si>
  <si>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</si>
  <si>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</si>
  <si>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</si>
  <si>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</si>
  <si>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</si>
  <si>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</si>
  <si>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</si>
  <si>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</si>
  <si>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</si>
  <si>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</si>
  <si>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</si>
  <si>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</si>
  <si>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</si>
  <si>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</si>
  <si>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</si>
  <si>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</si>
  <si>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</si>
  <si>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</si>
  <si>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</si>
  <si>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</si>
  <si>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</si>
  <si>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</si>
  <si>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</si>
  <si>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</si>
  <si>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</si>
  <si>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</si>
  <si>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</si>
  <si>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</si>
  <si>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</si>
  <si>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</si>
  <si>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</si>
  <si>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</si>
  <si>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</si>
  <si>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</si>
  <si>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</si>
  <si>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</si>
  <si>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</si>
  <si>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</si>
  <si>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</si>
  <si>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</si>
  <si>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</si>
  <si>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</si>
  <si>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</si>
  <si>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</si>
  <si>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</si>
  <si>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</si>
  <si>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</si>
  <si>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</si>
  <si>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</si>
  <si>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</si>
  <si>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</si>
  <si>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</si>
  <si>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</si>
  <si>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</si>
  <si>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</si>
  <si>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</si>
  <si>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</si>
  <si>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</si>
  <si>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</si>
  <si>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</si>
  <si>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</si>
  <si>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</si>
  <si>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</si>
  <si>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</si>
  <si>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</si>
  <si>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</si>
  <si>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</si>
  <si>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</si>
  <si>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</si>
  <si>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</si>
  <si>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</si>
  <si>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</si>
  <si>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</si>
  <si>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</si>
  <si>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</si>
  <si>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</si>
  <si>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</si>
  <si>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</si>
  <si>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</si>
  <si>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</si>
  <si>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</si>
  <si>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</si>
  <si>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</si>
  <si>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</si>
  <si>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</si>
  <si>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</si>
  <si>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</si>
  <si>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</si>
  <si>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</si>
  <si>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</si>
  <si>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</si>
  <si>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</si>
  <si>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</si>
  <si>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</si>
  <si>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</si>
  <si>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</si>
  <si>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</si>
  <si>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</si>
  <si>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</si>
  <si>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</si>
  <si>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</si>
  <si>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</si>
  <si>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</si>
  <si>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</si>
  <si>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</si>
  <si>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</si>
  <si>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</si>
  <si>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</si>
  <si>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</si>
  <si>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</si>
  <si>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</si>
  <si>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</si>
  <si>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</si>
  <si>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</si>
  <si>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</si>
  <si>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</si>
  <si>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</si>
  <si>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</si>
  <si>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</si>
  <si>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</si>
  <si>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</si>
  <si>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</si>
  <si>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</si>
  <si>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</si>
  <si>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</si>
  <si>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</si>
  <si>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</si>
  <si>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</si>
  <si>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</si>
  <si>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</si>
  <si>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</si>
  <si>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</si>
  <si>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</si>
  <si>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</si>
  <si>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</si>
  <si>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</si>
  <si>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</si>
  <si>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</si>
  <si>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</si>
  <si>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</si>
  <si>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</si>
  <si>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</si>
  <si>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</si>
  <si>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</si>
  <si>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</si>
  <si>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</si>
  <si>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</si>
  <si>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</si>
  <si>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</si>
  <si>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</si>
  <si>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</si>
  <si>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</si>
  <si>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</si>
  <si>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</si>
  <si>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</si>
  <si>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</si>
  <si>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</si>
  <si>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</si>
  <si>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</si>
  <si>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</si>
  <si>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</si>
  <si>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</si>
  <si>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</si>
  <si>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</si>
  <si>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</si>
  <si>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</si>
  <si>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</si>
  <si>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</si>
  <si>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</si>
  <si>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</si>
  <si>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</si>
  <si>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</si>
  <si>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</si>
  <si>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</si>
  <si>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</si>
  <si>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</si>
  <si>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</si>
  <si>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</si>
  <si>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</si>
  <si>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</si>
  <si>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</si>
  <si>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</si>
  <si>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</si>
  <si>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</si>
  <si>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</si>
  <si>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</si>
  <si>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</si>
  <si>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</si>
  <si>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</si>
  <si>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</si>
  <si>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</si>
  <si>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</si>
  <si>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</si>
  <si>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</si>
  <si>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</si>
  <si>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</si>
  <si>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</si>
  <si>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</si>
  <si>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</si>
  <si>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</si>
  <si>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</si>
  <si>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</si>
  <si>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</si>
  <si>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</si>
  <si>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</si>
  <si>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</si>
  <si>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</si>
  <si>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</si>
  <si>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</si>
  <si>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</si>
  <si>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</si>
  <si>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</si>
  <si>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</si>
  <si>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</si>
  <si>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</si>
  <si>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</si>
  <si>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</si>
  <si>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</si>
  <si>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</si>
  <si>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</si>
  <si>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</si>
  <si>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</si>
  <si>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</si>
  <si>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</si>
  <si>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</si>
  <si>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</si>
  <si>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</si>
  <si>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</si>
  <si>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</si>
  <si>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</si>
  <si>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</si>
  <si>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</si>
  <si>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</si>
  <si>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</si>
  <si>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</si>
  <si>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</si>
  <si>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</si>
  <si>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</si>
  <si>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</si>
  <si>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</si>
  <si>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</si>
  <si>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</si>
  <si>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</si>
  <si>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</si>
  <si>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</si>
  <si>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</si>
  <si>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</si>
  <si>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31.12.2023</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</si>
  <si>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</si>
  <si>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</si>
  <si>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</si>
  <si>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</si>
  <si>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</si>
  <si>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</si>
  <si>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</si>
  <si>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</si>
  <si>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</si>
  <si>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</si>
  <si>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</si>
  <si>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</si>
  <si>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</si>
  <si>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</si>
  <si>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</si>
  <si>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</si>
  <si>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</si>
  <si>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</si>
  <si>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</si>
  <si>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</si>
  <si>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</si>
  <si>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</si>
  <si>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</si>
  <si>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</si>
  <si>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</si>
  <si>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</si>
  <si>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</si>
  <si>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</si>
  <si>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</si>
  <si>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</si>
  <si>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</si>
  <si>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</si>
  <si>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</si>
  <si>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</si>
  <si>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</si>
  <si>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</si>
  <si>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</si>
  <si>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</si>
  <si>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</si>
  <si>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</si>
  <si>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</si>
  <si>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</si>
  <si>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</si>
  <si>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</si>
  <si>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</si>
  <si>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</si>
  <si>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</si>
  <si>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</si>
  <si>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</si>
  <si>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</si>
  <si>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</si>
  <si>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</si>
  <si>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</si>
  <si>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</si>
  <si>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</si>
  <si>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</si>
  <si>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</si>
  <si>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</si>
  <si>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</si>
  <si>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</si>
  <si>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</si>
  <si>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</si>
  <si>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</si>
  <si>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</si>
  <si>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</si>
  <si>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</si>
  <si>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</si>
  <si>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</si>
  <si>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</si>
  <si>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</si>
  <si>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</si>
  <si>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</si>
  <si>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</si>
  <si>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</si>
  <si>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</si>
  <si>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</si>
  <si>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26406031</t>
  </si>
  <si>
    <t>АО "Казанский жировой комбинат"</t>
  </si>
  <si>
    <t>1624004583</t>
  </si>
  <si>
    <t>162401001</t>
  </si>
  <si>
    <t>26508783</t>
  </si>
  <si>
    <t>1660004229</t>
  </si>
  <si>
    <t>168150001</t>
  </si>
  <si>
    <t>26322530</t>
  </si>
  <si>
    <t>АО "Казанькомпрессормаш"</t>
  </si>
  <si>
    <t>1660004878</t>
  </si>
  <si>
    <t>166001001</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</si>
  <si>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</si>
  <si>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</si>
  <si>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</si>
  <si>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</si>
  <si>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</si>
  <si>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</si>
  <si>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</si>
  <si>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</si>
  <si>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</si>
  <si>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</si>
  <si>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</si>
  <si>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26354351</t>
  </si>
  <si>
    <t>АО "Мамадышские тепловые сети"</t>
  </si>
  <si>
    <t>1626009805</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</si>
  <si>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</si>
  <si>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</si>
  <si>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</si>
  <si>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</si>
  <si>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</si>
  <si>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</si>
  <si>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</si>
  <si>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</si>
  <si>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</si>
  <si>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</si>
  <si>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</si>
  <si>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</si>
  <si>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</si>
  <si>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</si>
  <si>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</si>
  <si>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</si>
  <si>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</si>
  <si>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</si>
  <si>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</si>
  <si>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</si>
  <si>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</si>
  <si>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</si>
  <si>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</si>
  <si>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</si>
  <si>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26354409</t>
  </si>
  <si>
    <t>АО "Осиновские инженерные сети"</t>
  </si>
  <si>
    <t>1648018708</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</si>
  <si>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</si>
  <si>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</si>
  <si>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</si>
  <si>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</si>
  <si>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</si>
  <si>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</si>
  <si>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</si>
  <si>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</si>
  <si>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</si>
  <si>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</si>
  <si>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</si>
  <si>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</si>
  <si>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</si>
  <si>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</si>
  <si>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</si>
  <si>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</si>
  <si>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</si>
  <si>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</si>
  <si>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</si>
  <si>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</si>
  <si>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</si>
  <si>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26541828</t>
  </si>
  <si>
    <t>АО "ТГК-16"</t>
  </si>
  <si>
    <t>1655189422</t>
  </si>
  <si>
    <t>785150001</t>
  </si>
  <si>
    <t>26489288</t>
  </si>
  <si>
    <t>АО "Татэнерго"</t>
  </si>
  <si>
    <t>1657036630</t>
  </si>
  <si>
    <t>01-02-2009 00:00:00</t>
  </si>
  <si>
    <t>26405819</t>
  </si>
  <si>
    <t>АО "Теплоконтроль"</t>
  </si>
  <si>
    <t>1659041868</t>
  </si>
  <si>
    <t>26354365</t>
  </si>
  <si>
    <t>АО "Тетюшское ПТС"</t>
  </si>
  <si>
    <t>1638004921</t>
  </si>
  <si>
    <t>163801001</t>
  </si>
  <si>
    <t>28953157</t>
  </si>
  <si>
    <t>АО "Транснефть-Прикамье"</t>
  </si>
  <si>
    <t>1645000340</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</si>
  <si>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</si>
  <si>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</si>
  <si>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</si>
  <si>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</si>
  <si>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</si>
  <si>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</si>
  <si>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</si>
  <si>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</si>
  <si>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</si>
  <si>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</si>
  <si>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</si>
  <si>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</si>
  <si>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</si>
  <si>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</si>
  <si>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</si>
  <si>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</si>
  <si>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</si>
  <si>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</si>
  <si>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</si>
  <si>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</si>
  <si>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</si>
  <si>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</si>
  <si>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</si>
  <si>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</si>
  <si>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</si>
  <si>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</si>
  <si>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</si>
  <si>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</si>
  <si>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</si>
  <si>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</si>
  <si>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</si>
  <si>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</si>
  <si>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</si>
  <si>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164501001</t>
  </si>
  <si>
    <t>30478706</t>
  </si>
  <si>
    <t>ЗАО «РБФ им. Куйбышева»</t>
  </si>
  <si>
    <t>1622001940</t>
  </si>
  <si>
    <t>162201001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</si>
  <si>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</si>
  <si>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</si>
  <si>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</si>
  <si>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</si>
  <si>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</si>
  <si>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</si>
  <si>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</si>
  <si>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</si>
  <si>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</si>
  <si>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</si>
  <si>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</si>
  <si>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</si>
  <si>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</si>
  <si>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</si>
  <si>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</si>
  <si>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</si>
  <si>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</si>
  <si>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</si>
  <si>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</si>
  <si>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</si>
  <si>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</si>
  <si>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</si>
  <si>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</si>
  <si>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</si>
  <si>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</si>
  <si>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</si>
  <si>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</si>
  <si>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</si>
  <si>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</si>
  <si>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</si>
  <si>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</si>
  <si>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</si>
  <si>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</si>
  <si>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</si>
  <si>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</si>
  <si>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</si>
  <si>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</si>
  <si>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</si>
  <si>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</si>
  <si>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</si>
  <si>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</si>
  <si>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</si>
  <si>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</si>
  <si>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</si>
  <si>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</si>
  <si>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</si>
  <si>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</si>
  <si>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</si>
  <si>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</si>
  <si>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</si>
  <si>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</si>
  <si>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</si>
  <si>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</si>
  <si>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</si>
  <si>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</si>
  <si>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</si>
  <si>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</si>
  <si>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</si>
  <si>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</si>
  <si>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</si>
  <si>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</si>
  <si>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</si>
  <si>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</si>
  <si>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</si>
  <si>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</si>
  <si>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</si>
  <si>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</si>
  <si>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</si>
  <si>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</si>
  <si>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</si>
  <si>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</si>
  <si>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</si>
  <si>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</si>
  <si>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</si>
  <si>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</si>
  <si>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</si>
  <si>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</si>
  <si>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</si>
  <si>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</si>
  <si>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</si>
  <si>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</si>
  <si>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</si>
  <si>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</si>
  <si>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</si>
  <si>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</si>
  <si>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</si>
  <si>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</si>
  <si>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</si>
  <si>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</si>
  <si>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</si>
  <si>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</si>
  <si>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26354397</t>
  </si>
  <si>
    <t>1645021727</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</si>
  <si>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</si>
  <si>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</si>
  <si>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</si>
  <si>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</si>
  <si>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</si>
  <si>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</si>
  <si>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28031957</t>
  </si>
  <si>
    <t>ОАО "Казанькомпрессормаш"</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</si>
  <si>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</si>
  <si>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</si>
  <si>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</si>
  <si>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</si>
  <si>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</si>
  <si>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</si>
  <si>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</si>
  <si>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</si>
  <si>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</si>
  <si>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</si>
  <si>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</si>
  <si>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</si>
  <si>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</si>
  <si>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</si>
  <si>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</si>
  <si>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</si>
  <si>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</si>
  <si>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</si>
  <si>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</si>
  <si>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</si>
  <si>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</si>
  <si>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</si>
  <si>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</si>
  <si>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</si>
  <si>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</si>
  <si>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</si>
  <si>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</si>
  <si>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</si>
  <si>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</si>
  <si>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</si>
  <si>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</si>
  <si>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</si>
  <si>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</si>
  <si>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30842616</t>
  </si>
  <si>
    <t>ОАО "Челны Холод"</t>
  </si>
  <si>
    <t>1650079031</t>
  </si>
  <si>
    <t>26354428</t>
  </si>
  <si>
    <t>ОАО "Чистопольское предприятие тепловых сетей"</t>
  </si>
  <si>
    <t>1652011455</t>
  </si>
  <si>
    <t>165201001</t>
  </si>
  <si>
    <t>26354360</t>
  </si>
  <si>
    <t>ОАО "Шеморданское МПП ЖКХ Сабинского района"</t>
  </si>
  <si>
    <t>1635005684</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</si>
  <si>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</si>
  <si>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</si>
  <si>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</si>
  <si>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</si>
  <si>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</si>
  <si>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</si>
  <si>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</si>
  <si>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</si>
  <si>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</si>
  <si>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</si>
  <si>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</si>
  <si>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</si>
  <si>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</si>
  <si>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</si>
  <si>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</si>
  <si>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</si>
  <si>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165801001</t>
  </si>
  <si>
    <t>31461172</t>
  </si>
  <si>
    <t>ООО "ГазТеплоАвтоматика"</t>
  </si>
  <si>
    <t>1636008078</t>
  </si>
  <si>
    <t>04-03-2020 00:00:00</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</si>
  <si>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</si>
  <si>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</si>
  <si>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</si>
  <si>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</si>
  <si>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</si>
  <si>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</si>
  <si>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</si>
  <si>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</si>
  <si>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</si>
  <si>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</si>
  <si>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</si>
  <si>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</si>
  <si>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</si>
  <si>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</si>
  <si>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</si>
  <si>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</si>
  <si>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</si>
  <si>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</si>
  <si>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</si>
  <si>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</si>
  <si>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26354320</t>
  </si>
  <si>
    <t>ООО "Инженерные сети"</t>
  </si>
  <si>
    <t>1605004563</t>
  </si>
  <si>
    <t>160501001</t>
  </si>
  <si>
    <t>26405671</t>
  </si>
  <si>
    <t>1623009998</t>
  </si>
  <si>
    <t>30814015</t>
  </si>
  <si>
    <t>ООО "Интеграция"</t>
  </si>
  <si>
    <t>1658191691</t>
  </si>
  <si>
    <t>26322541</t>
  </si>
  <si>
    <t>ООО "КАМАЗ-Энерго"</t>
  </si>
  <si>
    <t>1650157635</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</si>
  <si>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</si>
  <si>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</si>
  <si>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</si>
  <si>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</si>
  <si>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</si>
  <si>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</si>
  <si>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</si>
  <si>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</si>
  <si>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</si>
  <si>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</si>
  <si>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</si>
  <si>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</si>
  <si>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</si>
  <si>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</si>
  <si>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</si>
  <si>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</si>
  <si>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26824663</t>
  </si>
  <si>
    <t>ООО "КамгэсЗЯБ"</t>
  </si>
  <si>
    <t>1650220799</t>
  </si>
  <si>
    <t>165001001</t>
  </si>
  <si>
    <t>11-01-2011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</si>
  <si>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</si>
  <si>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</si>
  <si>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</si>
  <si>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</si>
  <si>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</si>
  <si>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</si>
  <si>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</si>
  <si>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</si>
  <si>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</si>
  <si>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</si>
  <si>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</si>
  <si>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</si>
  <si>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</si>
  <si>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</si>
  <si>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</si>
  <si>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</si>
  <si>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</si>
  <si>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</si>
  <si>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</si>
  <si>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</si>
  <si>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</si>
  <si>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</si>
  <si>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</si>
  <si>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</si>
  <si>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</si>
  <si>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</si>
  <si>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</si>
  <si>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</si>
  <si>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</si>
  <si>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</si>
  <si>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</si>
  <si>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</si>
  <si>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</si>
  <si>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</si>
  <si>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</si>
  <si>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</si>
  <si>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</si>
  <si>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</si>
  <si>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28422851</t>
  </si>
  <si>
    <t>ООО "Нижнекамский Жилкомсервис"</t>
  </si>
  <si>
    <t>1651068882</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</si>
  <si>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</si>
  <si>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</si>
  <si>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</si>
  <si>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</si>
  <si>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</si>
  <si>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</si>
  <si>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</si>
  <si>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</si>
  <si>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</si>
  <si>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</si>
  <si>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</si>
  <si>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</si>
  <si>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</si>
  <si>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</si>
  <si>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</si>
  <si>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</si>
  <si>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</si>
  <si>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</si>
  <si>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</si>
  <si>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</si>
  <si>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</si>
  <si>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</si>
  <si>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</si>
  <si>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</si>
  <si>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</si>
  <si>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</si>
  <si>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</si>
  <si>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</si>
  <si>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31439881</t>
  </si>
  <si>
    <t>ООО "РегНефтеТорг-7"</t>
  </si>
  <si>
    <t>1655398641</t>
  </si>
  <si>
    <t>14-02-2018 00:00:00</t>
  </si>
  <si>
    <t>30847997</t>
  </si>
  <si>
    <t>ООО "Родник"</t>
  </si>
  <si>
    <t>1601009169</t>
  </si>
  <si>
    <t>160101001</t>
  </si>
  <si>
    <t>31243870</t>
  </si>
  <si>
    <t>ООО "СК-16"</t>
  </si>
  <si>
    <t>1658159338</t>
  </si>
  <si>
    <t>01-10-2014 00:00:00</t>
  </si>
  <si>
    <t>26354446</t>
  </si>
  <si>
    <t>ООО "СКП "Татнефть-Ак Барс"</t>
  </si>
  <si>
    <t>1655085014</t>
  </si>
  <si>
    <t>31423166</t>
  </si>
  <si>
    <t>ООО "СТК КОМПЛЕКТ"</t>
  </si>
  <si>
    <t>1659188444</t>
  </si>
  <si>
    <t>12-02-2018 00:00:00</t>
  </si>
  <si>
    <t>26354364</t>
  </si>
  <si>
    <t>ООО "Спасские коммунальные сети"</t>
  </si>
  <si>
    <t>1637005369</t>
  </si>
  <si>
    <t>163701001</t>
  </si>
  <si>
    <t>31509043</t>
  </si>
  <si>
    <t>ООО "ТГ"</t>
  </si>
  <si>
    <t>1659216451</t>
  </si>
  <si>
    <t>31317287</t>
  </si>
  <si>
    <t>ООО "ТЕПЛОГАРАНТ"</t>
  </si>
  <si>
    <t>1655418400</t>
  </si>
  <si>
    <t>31293680</t>
  </si>
  <si>
    <t>ООО "ТТК"</t>
  </si>
  <si>
    <t>1659186172</t>
  </si>
  <si>
    <t>31060076</t>
  </si>
  <si>
    <t>ООО "Татинтек"</t>
  </si>
  <si>
    <t>1644055843</t>
  </si>
  <si>
    <t>31458245</t>
  </si>
  <si>
    <t>ООО "Тепло"</t>
  </si>
  <si>
    <t>1656109973</t>
  </si>
  <si>
    <t>26354324</t>
  </si>
  <si>
    <t>ООО "Тепло-Сервис"</t>
  </si>
  <si>
    <t>1609010695</t>
  </si>
  <si>
    <t>26354393</t>
  </si>
  <si>
    <t>ООО "Тепло-Энергосервис"</t>
  </si>
  <si>
    <t>1644032236</t>
  </si>
  <si>
    <t>28423143</t>
  </si>
  <si>
    <t>ООО "Тепло-Энергосервис+"</t>
  </si>
  <si>
    <t>1644067711</t>
  </si>
  <si>
    <t>31322071</t>
  </si>
  <si>
    <t>ООО "ТеплоЭнергоСнабжение"</t>
  </si>
  <si>
    <t>1660326233</t>
  </si>
  <si>
    <t>31319208</t>
  </si>
  <si>
    <t>ООО "Тепловик 2"</t>
  </si>
  <si>
    <t>1646046925</t>
  </si>
  <si>
    <t>26466929</t>
  </si>
  <si>
    <t>ООО "Тепловик"</t>
  </si>
  <si>
    <t>1646025594</t>
  </si>
  <si>
    <t>31467639</t>
  </si>
  <si>
    <t>ООО "Тепловодсервис"</t>
  </si>
  <si>
    <t>1643015598</t>
  </si>
  <si>
    <t>31156389</t>
  </si>
  <si>
    <t>ООО "Тепловые сети западного вывода"</t>
  </si>
  <si>
    <t>1650353407</t>
  </si>
  <si>
    <t>26463919</t>
  </si>
  <si>
    <t>ООО "Тепловые сети"</t>
  </si>
  <si>
    <t>1636005895</t>
  </si>
  <si>
    <t>163601001</t>
  </si>
  <si>
    <t>30941215</t>
  </si>
  <si>
    <t>ООО "Теплокоминвест"</t>
  </si>
  <si>
    <t>1660294817</t>
  </si>
  <si>
    <t>31189349</t>
  </si>
  <si>
    <t>ООО "Теплокоминвест+"</t>
  </si>
  <si>
    <t>1616031470</t>
  </si>
  <si>
    <t>30-07-2019 00:00:00</t>
  </si>
  <si>
    <t>26322549</t>
  </si>
  <si>
    <t>ООО "Теплосервис"</t>
  </si>
  <si>
    <t>1604005405</t>
  </si>
  <si>
    <t>160401001</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</si>
  <si>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</si>
  <si>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</si>
  <si>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</si>
  <si>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</si>
  <si>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</si>
  <si>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</si>
  <si>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</si>
  <si>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</si>
  <si>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</si>
  <si>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</si>
  <si>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</si>
  <si>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</si>
  <si>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</si>
  <si>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</si>
  <si>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26511105</t>
  </si>
  <si>
    <t>ООО "Теплострой"</t>
  </si>
  <si>
    <t>1633606560</t>
  </si>
  <si>
    <t>30851416</t>
  </si>
  <si>
    <t>ООО "Тукай Тепло-Газ"</t>
  </si>
  <si>
    <t>1639056739</t>
  </si>
  <si>
    <t>26628367</t>
  </si>
  <si>
    <t>ООО "УК "ВОТ-Комфорт"</t>
  </si>
  <si>
    <t>1658105572</t>
  </si>
  <si>
    <t>20-01-2021 00:00:00</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</si>
  <si>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</si>
  <si>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</si>
  <si>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</si>
  <si>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</si>
  <si>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</si>
  <si>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</si>
  <si>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</si>
  <si>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</si>
  <si>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</si>
  <si>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</si>
  <si>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</si>
  <si>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</si>
  <si>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</si>
  <si>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</si>
  <si>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</si>
  <si>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30852067</t>
  </si>
  <si>
    <t>ООО "Шугуровские сети"</t>
  </si>
  <si>
    <t>1649036361</t>
  </si>
  <si>
    <t>29-07-2020 00:00:00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</si>
  <si>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</si>
  <si>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</si>
  <si>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</si>
  <si>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</si>
  <si>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</si>
  <si>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</si>
  <si>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</si>
  <si>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</si>
  <si>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</si>
  <si>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</si>
  <si>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</si>
  <si>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</si>
  <si>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</si>
  <si>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</si>
  <si>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</si>
  <si>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</si>
  <si>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</si>
  <si>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</si>
  <si>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</si>
  <si>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</si>
  <si>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</si>
  <si>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</si>
  <si>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</si>
  <si>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</si>
  <si>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</si>
  <si>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</si>
  <si>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</si>
  <si>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</si>
  <si>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</si>
  <si>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</si>
  <si>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</si>
  <si>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</si>
  <si>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</si>
  <si>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</si>
  <si>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</si>
  <si>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</si>
  <si>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</si>
  <si>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</si>
  <si>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</si>
  <si>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</si>
  <si>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</si>
  <si>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</si>
  <si>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</si>
  <si>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</si>
  <si>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</si>
  <si>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</si>
  <si>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</si>
  <si>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</si>
  <si>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</si>
  <si>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</si>
  <si>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</si>
  <si>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</si>
  <si>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</si>
  <si>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</si>
  <si>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</si>
  <si>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</si>
  <si>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</si>
  <si>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</si>
  <si>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</si>
  <si>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</si>
  <si>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</si>
  <si>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</si>
  <si>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</si>
  <si>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</si>
  <si>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</si>
  <si>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</si>
  <si>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</si>
  <si>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</si>
  <si>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</si>
  <si>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</si>
  <si>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</si>
  <si>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</si>
  <si>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</si>
  <si>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26354459</t>
  </si>
  <si>
    <t>ФКП "Казанский государственный казенный пороховой завод"</t>
  </si>
  <si>
    <t>1656025681</t>
  </si>
  <si>
    <t>29648390</t>
  </si>
  <si>
    <t>1655022127</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</si>
  <si>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</si>
  <si>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</si>
  <si>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</si>
  <si>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</si>
  <si>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</si>
  <si>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</si>
  <si>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</si>
  <si>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</si>
  <si>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27539502</t>
  </si>
  <si>
    <t>Филиал ЗАО "Пивоварня Москва-Эфес" в г.Казань</t>
  </si>
  <si>
    <t>7726260234</t>
  </si>
  <si>
    <t>28-04-2012 00:00:00</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</si>
  <si>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</si>
  <si>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</si>
  <si>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</si>
  <si>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</si>
  <si>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</si>
  <si>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</si>
  <si>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</si>
  <si>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</si>
  <si>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</si>
  <si>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</si>
  <si>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</si>
  <si>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</si>
  <si>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01.01.2021</t>
  </si>
  <si>
    <t>Официальный сайт правовой информации Министерства юстиции РТ:  http//pravo.tatarstan.ru</t>
  </si>
  <si>
    <t>Государственный комитет Республики Татарстан по тарифам</t>
  </si>
  <si>
    <t>5-95/тэ</t>
  </si>
  <si>
    <t>Абдулхаков Рустам Рифгатович</t>
  </si>
  <si>
    <t>420021, г.Казань, ул. Габдуллы Тукая, 162</t>
  </si>
  <si>
    <t>(843) 211 12 96</t>
  </si>
  <si>
    <t>pfo-kazenergo@mail.ru</t>
  </si>
  <si>
    <t>О</t>
  </si>
  <si>
    <t>Город Казань, Город Казань (92701000);</t>
  </si>
  <si>
    <t>18.12.2018</t>
  </si>
  <si>
    <t>Производство тепловой энергии. Некомбинированная выработка; Передача. Тепловая энергия; Сбыт. Тепловая энергия</t>
  </si>
  <si>
    <t>http://www.kazenergo.com/</t>
  </si>
  <si>
    <t>АО "Бугульминское предприятие тепловых сетей"</t>
  </si>
  <si>
    <t>24-03-2021 00:00:00</t>
  </si>
  <si>
    <t>ФГБУН "Федеральный исследовательский центр " Казанский научный центр Российской академии наук (ФИЦ КазНЦ РАН)</t>
  </si>
  <si>
    <t>20-12-2020 00:00:00</t>
  </si>
  <si>
    <t>01.01.2022</t>
  </si>
  <si>
    <t>Тариф на тепловую энергию (мощность), поставляемую Акционерным обществом "Казэнерго" потребителям, другим теплоснабжающим организациям</t>
  </si>
  <si>
    <t>29.12.2018</t>
  </si>
  <si>
    <t>https://portal.eias.ru/Portal/DownloadPage.aspx?type=12&amp;guid=74285a7b-fbbd-449e-a312-d4b02eac9f10</t>
  </si>
  <si>
    <t>https://portal.eias.ru/Portal/DownloadPage.aspx?type=12&amp;guid=0ca7c936-be41-4e5b-92d2-3050ee3efd24</t>
  </si>
  <si>
    <t>Информация размещена на сайте: http://www.kazenergo.com/</t>
  </si>
  <si>
    <t>Постановление Правительства РФ от 05.07.2018 № 787, Правила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t>
  </si>
  <si>
    <t>8(843)2111235</t>
  </si>
  <si>
    <t>c 08:00 до 17:00</t>
  </si>
  <si>
    <t>понедельник-пятница</t>
  </si>
  <si>
    <t>понедельник-пятница: c 08:00 до 17:00</t>
  </si>
  <si>
    <t>30.06.2019</t>
  </si>
  <si>
    <t>01.07.2019</t>
  </si>
  <si>
    <t>31.12.2019</t>
  </si>
  <si>
    <t>01.01.2020</t>
  </si>
  <si>
    <t>30.06.2020</t>
  </si>
  <si>
    <t>01.07.2020</t>
  </si>
  <si>
    <t>31.12.2020</t>
  </si>
  <si>
    <t>30.06.2021</t>
  </si>
  <si>
    <t>01.07.2021</t>
  </si>
  <si>
    <t>31.12.2021</t>
  </si>
  <si>
    <t>30.06.2022</t>
  </si>
  <si>
    <t>01.07.2022</t>
  </si>
  <si>
    <t>31.12.2022</t>
  </si>
  <si>
    <t>1.1.2</t>
  </si>
  <si>
    <t>1.1.3</t>
  </si>
  <si>
    <t>1.1.4</t>
  </si>
  <si>
    <t>Договор о подключении к системе теплоснабжения</t>
  </si>
  <si>
    <t>https://portal.eias.ru/Portal/DownloadPage.aspx?type=12&amp;guid=9911f604-11f4-40b1-9442-e7bc7cc46142</t>
  </si>
  <si>
    <t>420021, Республика Татарстан, город Казань, улица Габдуллы Тукая, 162</t>
  </si>
  <si>
    <t>На листе "Форма 4.2.1 | Т-ТЭ | потр" тарифы для населения указаны с учетом НДС, тарифы для потребителей без дифференциации указаны без учета НДС</t>
  </si>
  <si>
    <t>АО "КОМЗ"</t>
  </si>
  <si>
    <t>162601001</t>
  </si>
  <si>
    <t>21-02-2022 00:00:00</t>
  </si>
  <si>
    <t>31503625</t>
  </si>
  <si>
    <t>МКП "Водоканал"</t>
  </si>
  <si>
    <t>1651088938</t>
  </si>
  <si>
    <t>27840693</t>
  </si>
  <si>
    <t>МУП "Уют"</t>
  </si>
  <si>
    <t>1622006909</t>
  </si>
  <si>
    <t>11-03-2012 00:00:00</t>
  </si>
  <si>
    <t>31560472</t>
  </si>
  <si>
    <t>ООО "Казэнергоцентр"</t>
  </si>
  <si>
    <t>1655282333</t>
  </si>
  <si>
    <t>31594265</t>
  </si>
  <si>
    <t>ООО "СМУ-ТЕХСТРОЙ"</t>
  </si>
  <si>
    <t>1661040854</t>
  </si>
  <si>
    <t>168601001</t>
  </si>
  <si>
    <t>31633518</t>
  </si>
  <si>
    <t>ООО "СмартРесурс"</t>
  </si>
  <si>
    <t>1655406532</t>
  </si>
  <si>
    <t>31608077</t>
  </si>
  <si>
    <t>ООО "Строймастер"</t>
  </si>
  <si>
    <t>1684003288</t>
  </si>
  <si>
    <t>168401001</t>
  </si>
  <si>
    <t>31558293</t>
  </si>
  <si>
    <t>ООО "ТаграС-ЭнергоСервис"</t>
  </si>
  <si>
    <t>1644031472</t>
  </si>
  <si>
    <t>23-03-2022 00:00:00</t>
  </si>
  <si>
    <t>19-10-2022 00:00:00</t>
  </si>
  <si>
    <t>31628080</t>
  </si>
  <si>
    <t>ООО "ТрансЭнерго"</t>
  </si>
  <si>
    <t>1683008413</t>
  </si>
  <si>
    <t>168301001</t>
  </si>
  <si>
    <t>31605557</t>
  </si>
  <si>
    <t>ООО УК "ВМ-Сервис"</t>
  </si>
  <si>
    <t>1639060573</t>
  </si>
  <si>
    <t>поселок городского типа Кукмор</t>
  </si>
  <si>
    <t>92633151</t>
  </si>
  <si>
    <t>17.11.2022</t>
  </si>
  <si>
    <t>01.12.2022</t>
  </si>
  <si>
    <t>Борисова Анна Ивановна</t>
  </si>
  <si>
    <t>зам.начальника ПФО</t>
  </si>
  <si>
    <t>557-120/тэ-2022</t>
  </si>
  <si>
    <t xml:space="preserve">Данные скорректированы в соответствии с постановлением ГК РТТ № 557-120/тэ-2022 от 17.11.2022  "О корректировке на 2023 год долгосрочных тарифов на тепловую энергию(мощность), поставляемую Акционерным обществом "Казэнерго" потребителям, другим теплоснабжающим организациям, установленных постановлением ГК РТТ от 18.12.2018 №5-95/тэ" 
</t>
  </si>
  <si>
    <t>15.12.2022 21:31:53</t>
  </si>
  <si>
    <t>1.1.5</t>
  </si>
  <si>
    <t>https://portal.eias.ru/Portal/DownloadPage.aspx?type=12&amp;guid=98b03f64-d119-494a-a91d-880db9d225a9</t>
  </si>
  <si>
    <t>Договор на поставку тепловой энергии в нежилые здания</t>
  </si>
  <si>
    <t>https://portal.eias.ru/Portal/DownloadPage.aspx?type=12&amp;guid=30c2258b-8375-4bcd-ad89-604ba14e28cb</t>
  </si>
  <si>
    <t>Договор на поставку тепловой энергии в нежилые помещения</t>
  </si>
  <si>
    <t>https://portal.eias.ru/Portal/DownloadPage.aspx?type=12&amp;guid=216c21a4-004b-4e5e-9d7a-5fc911b32612</t>
  </si>
  <si>
    <t>Договор на поставку тепловой энергии потребителям финансируемым из бюджета.</t>
  </si>
  <si>
    <t>https://portal.eias.ru/Portal/DownloadPage.aspx?type=12&amp;guid=93b75c38-af94-4cdd-844f-31ed295ce0a5</t>
  </si>
  <si>
    <t>Договор физ.лица</t>
  </si>
  <si>
    <t>https://portal.eias.ru/Portal/DownloadPage.aspx?type=12&amp;guid=441dc47f-0181-4f10-bc01-d078cfa52e88</t>
  </si>
  <si>
    <t>Договор на поставку тепловой энергии в МКЖД (УК,ТСЖ)</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</si>
</sst>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8"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6" fontId="8" fillId="0" borderId="0" applyFont="0" applyFill="0" applyBorder="0" applyAlignment="0" applyProtection="0"/>
    <xf numFmtId="170" fontId="10" fillId="2" borderId="0">
      <protection locked="0"/>
    </xf>
    <xf numFmtId="0" fontId="19" fillId="0" borderId="0" applyFill="0" applyBorder="0" applyProtection="0">
      <alignment vertical="center"/>
    </xf>
    <xf numFmtId="167" fontId="10" fillId="2" borderId="0">
      <protection locked="0"/>
    </xf>
    <xf numFmtId="171"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8">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9" fontId="10" fillId="0" borderId="5" xfId="54" applyNumberFormat="1" applyFont="1" applyFill="1" applyBorder="1" applyAlignment="1" applyProtection="1">
      <alignment horizontal="center" vertical="center" wrapText="1"/>
    </xf>
    <xf numFmtId="169"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7"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7" fontId="10" fillId="0" borderId="5" xfId="30" applyNumberFormat="1" applyFont="1" applyFill="1" applyBorder="1" applyAlignment="1" applyProtection="1">
      <alignment horizontal="right" vertical="center" wrapText="1"/>
    </xf>
    <xf numFmtId="167"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37" fillId="7" borderId="0" xfId="54" applyFont="1" applyFill="1" applyBorder="1" applyAlignment="1" applyProtection="1">
      <alignment horizontal="center" vertical="center" wrapText="1"/>
    </xf>
    <xf numFmtId="0" fontId="74" fillId="9" borderId="5" xfId="30" applyNumberFormat="1" applyFont="1" applyFill="1" applyBorder="1" applyAlignment="1" applyProtection="1">
      <alignment horizontal="left" vertical="center" wrapText="1" indent="2"/>
      <protection locked="0"/>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9" fontId="10" fillId="0" borderId="13" xfId="54" applyNumberFormat="1" applyFont="1" applyFill="1" applyBorder="1" applyAlignment="1" applyProtection="1">
      <alignment horizontal="center" vertical="center" wrapText="1"/>
    </xf>
    <xf numFmtId="169" fontId="10" fillId="0" borderId="14" xfId="54" applyNumberFormat="1" applyFont="1" applyFill="1" applyBorder="1" applyAlignment="1" applyProtection="1">
      <alignment horizontal="center" vertical="center" wrapText="1"/>
    </xf>
    <xf numFmtId="169"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41" fillId="0" borderId="5" xfId="53"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0" fontId="37"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3" fillId="7" borderId="15" xfId="3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xr:uid="{00000000-0005-0000-0000-000021000000}"/>
    <cellStyle name="Currency [0]" xfId="16" xr:uid="{00000000-0005-0000-0000-000022000000}"/>
    <cellStyle name="currency1" xfId="17" xr:uid="{00000000-0005-0000-0000-000023000000}"/>
    <cellStyle name="Currency2" xfId="18" xr:uid="{00000000-0005-0000-0000-000024000000}"/>
    <cellStyle name="currency3" xfId="19" xr:uid="{00000000-0005-0000-0000-000025000000}"/>
    <cellStyle name="currency4" xfId="20" xr:uid="{00000000-0005-0000-0000-000026000000}"/>
    <cellStyle name="Followed Hyperlink" xfId="21" xr:uid="{00000000-0005-0000-0000-000027000000}"/>
    <cellStyle name="Header 3" xfId="22" xr:uid="{00000000-0005-0000-0000-000028000000}"/>
    <cellStyle name="Hyperlink" xfId="23" xr:uid="{00000000-0005-0000-0000-000029000000}"/>
    <cellStyle name="normal" xfId="24" xr:uid="{00000000-0005-0000-0000-00002A000000}"/>
    <cellStyle name="Normal1" xfId="25" xr:uid="{00000000-0005-0000-0000-00002B000000}"/>
    <cellStyle name="Normal2" xfId="26" xr:uid="{00000000-0005-0000-0000-00002C000000}"/>
    <cellStyle name="Percent1" xfId="27" xr:uid="{00000000-0005-0000-0000-00002D000000}"/>
    <cellStyle name="Title 4" xfId="28" xr:uid="{00000000-0005-0000-0000-00002E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xr:uid="{00000000-0005-0000-0000-000039000000}"/>
    <cellStyle name="Гиперссылка 2 2" xfId="31" xr:uid="{00000000-0005-0000-0000-00003A000000}"/>
    <cellStyle name="Гиперссылка 4" xfId="105" xr:uid="{00000000-0005-0000-0000-00003B000000}"/>
    <cellStyle name="Гиперссылка 5" xfId="119" xr:uid="{00000000-0005-0000-0000-00003C000000}"/>
    <cellStyle name="Границы" xfId="120" xr:uid="{00000000-0005-0000-0000-00003D000000}"/>
    <cellStyle name="Денежный" xfId="99" builtinId="4" hidden="1"/>
    <cellStyle name="Денежный [0]" xfId="100" builtinId="7" hidden="1"/>
    <cellStyle name="Заголовок" xfId="32" xr:uid="{00000000-0005-0000-0000-000040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5000000}"/>
    <cellStyle name="Значение" xfId="34" xr:uid="{00000000-0005-0000-0000-000046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C000000}"/>
    <cellStyle name="Обычный 12" xfId="106" xr:uid="{00000000-0005-0000-0000-00004D000000}"/>
    <cellStyle name="Обычный 12 2" xfId="36" xr:uid="{00000000-0005-0000-0000-00004E000000}"/>
    <cellStyle name="Обычный 12 3" xfId="115" xr:uid="{00000000-0005-0000-0000-00004F000000}"/>
    <cellStyle name="Обычный 14" xfId="37" xr:uid="{00000000-0005-0000-0000-000050000000}"/>
    <cellStyle name="Обычный 14 2" xfId="111" xr:uid="{00000000-0005-0000-0000-000051000000}"/>
    <cellStyle name="Обычный 14 2 2" xfId="116" xr:uid="{00000000-0005-0000-0000-000052000000}"/>
    <cellStyle name="Обычный 14 3" xfId="112" xr:uid="{00000000-0005-0000-0000-000053000000}"/>
    <cellStyle name="Обычный 14 3 2" xfId="117" xr:uid="{00000000-0005-0000-0000-000054000000}"/>
    <cellStyle name="Обычный 14 4" xfId="113" xr:uid="{00000000-0005-0000-0000-000055000000}"/>
    <cellStyle name="Обычный 14 4 2" xfId="118" xr:uid="{00000000-0005-0000-0000-000056000000}"/>
    <cellStyle name="Обычный 14 5" xfId="96" xr:uid="{00000000-0005-0000-0000-000057000000}"/>
    <cellStyle name="Обычный 14 6" xfId="102" xr:uid="{00000000-0005-0000-0000-000058000000}"/>
    <cellStyle name="Обычный 14 7" xfId="114" xr:uid="{00000000-0005-0000-0000-000059000000}"/>
    <cellStyle name="Обычный 14 8" xfId="122" xr:uid="{00000000-0005-0000-0000-00005A000000}"/>
    <cellStyle name="Обычный 14 9" xfId="123" xr:uid="{00000000-0005-0000-0000-00005B000000}"/>
    <cellStyle name="Обычный 15" xfId="38" xr:uid="{00000000-0005-0000-0000-00005C000000}"/>
    <cellStyle name="Обычный 2" xfId="39" xr:uid="{00000000-0005-0000-0000-00005D000000}"/>
    <cellStyle name="Обычный 2 10 2" xfId="107" xr:uid="{00000000-0005-0000-0000-00005E000000}"/>
    <cellStyle name="Обычный 2 2" xfId="40" xr:uid="{00000000-0005-0000-0000-00005F000000}"/>
    <cellStyle name="Обычный 2 3" xfId="108" xr:uid="{00000000-0005-0000-0000-000060000000}"/>
    <cellStyle name="Обычный 2 4" xfId="109" xr:uid="{00000000-0005-0000-0000-000061000000}"/>
    <cellStyle name="Обычный 3" xfId="41" xr:uid="{00000000-0005-0000-0000-000062000000}"/>
    <cellStyle name="Обычный 3 2" xfId="42" xr:uid="{00000000-0005-0000-0000-000063000000}"/>
    <cellStyle name="Обычный 3 3" xfId="43" xr:uid="{00000000-0005-0000-0000-000064000000}"/>
    <cellStyle name="Обычный 3 4" xfId="121" xr:uid="{00000000-0005-0000-0000-000065000000}"/>
    <cellStyle name="Обычный 4" xfId="44" xr:uid="{00000000-0005-0000-0000-000066000000}"/>
    <cellStyle name="Обычный 5" xfId="110" xr:uid="{00000000-0005-0000-0000-000067000000}"/>
    <cellStyle name="Обычный_BALANCE.WARM.2007YEAR(FACT)" xfId="45" xr:uid="{00000000-0005-0000-0000-000068000000}"/>
    <cellStyle name="Обычный_INVEST.WARM.PLAN.4.78(v0.1)" xfId="46" xr:uid="{00000000-0005-0000-0000-000069000000}"/>
    <cellStyle name="Обычный_JKH.OPEN.INFO.HVS(v3.5)_цены161210" xfId="47" xr:uid="{00000000-0005-0000-0000-00006A000000}"/>
    <cellStyle name="Обычный_JKH.OPEN.INFO.PRICE.VO_v4.0(10.02.11)" xfId="48" xr:uid="{00000000-0005-0000-0000-00006B000000}"/>
    <cellStyle name="Обычный_MINENERGO.340.PRIL79(v0.1)" xfId="49" xr:uid="{00000000-0005-0000-0000-00006C000000}"/>
    <cellStyle name="Обычный_PREDEL.JKH.2010(v1.3)" xfId="50" xr:uid="{00000000-0005-0000-0000-00006D000000}"/>
    <cellStyle name="Обычный_razrabotka_sablonov_po_WKU" xfId="51" xr:uid="{00000000-0005-0000-0000-00006E000000}"/>
    <cellStyle name="Обычный_SIMPLE_1_massive2" xfId="52" xr:uid="{00000000-0005-0000-0000-00006F000000}"/>
    <cellStyle name="Обычный_ЖКУ_проект3" xfId="53" xr:uid="{00000000-0005-0000-0000-000070000000}"/>
    <cellStyle name="Обычный_Мониторинг инвестиций" xfId="54" xr:uid="{00000000-0005-0000-0000-000071000000}"/>
    <cellStyle name="Обычный_Шаблон по источникам для Модуля Реестр (2)" xfId="55" xr:uid="{00000000-0005-0000-0000-000072000000}"/>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78</xdr:row>
      <xdr:rowOff>177800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76</xdr:row>
      <xdr:rowOff>9525</xdr:rowOff>
    </xdr:from>
    <xdr:to>
      <xdr:col>3</xdr:col>
      <xdr:colOff>0</xdr:colOff>
      <xdr:row>78</xdr:row>
      <xdr:rowOff>177800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74</xdr:row>
      <xdr:rowOff>117475</xdr:rowOff>
    </xdr:from>
    <xdr:to>
      <xdr:col>3</xdr:col>
      <xdr:colOff>0</xdr:colOff>
      <xdr:row>76</xdr:row>
      <xdr:rowOff>9525</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73</xdr:row>
      <xdr:rowOff>34925</xdr:rowOff>
    </xdr:from>
    <xdr:to>
      <xdr:col>3</xdr:col>
      <xdr:colOff>0</xdr:colOff>
      <xdr:row>74</xdr:row>
      <xdr:rowOff>117475</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72</xdr:row>
      <xdr:rowOff>371475</xdr:rowOff>
    </xdr:from>
    <xdr:to>
      <xdr:col>3</xdr:col>
      <xdr:colOff>0</xdr:colOff>
      <xdr:row>73</xdr:row>
      <xdr:rowOff>34925</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71</xdr:row>
      <xdr:rowOff>422275</xdr:rowOff>
    </xdr:from>
    <xdr:to>
      <xdr:col>3</xdr:col>
      <xdr:colOff>0</xdr:colOff>
      <xdr:row>72</xdr:row>
      <xdr:rowOff>371475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70</xdr:row>
      <xdr:rowOff>149225</xdr:rowOff>
    </xdr:from>
    <xdr:to>
      <xdr:col>3</xdr:col>
      <xdr:colOff>0</xdr:colOff>
      <xdr:row>71</xdr:row>
      <xdr:rowOff>422275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70</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70</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70</xdr:row>
      <xdr:rowOff>180975</xdr:rowOff>
    </xdr:from>
    <xdr:to>
      <xdr:col>1</xdr:col>
      <xdr:colOff>428625</xdr:colOff>
      <xdr:row>71</xdr:row>
      <xdr:rowOff>381000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71</xdr:row>
      <xdr:rowOff>457200</xdr:rowOff>
    </xdr:from>
    <xdr:to>
      <xdr:col>1</xdr:col>
      <xdr:colOff>428625</xdr:colOff>
      <xdr:row>72</xdr:row>
      <xdr:rowOff>342900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72</xdr:row>
      <xdr:rowOff>419100</xdr:rowOff>
    </xdr:from>
    <xdr:to>
      <xdr:col>1</xdr:col>
      <xdr:colOff>428625</xdr:colOff>
      <xdr:row>73</xdr:row>
      <xdr:rowOff>19050</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73</xdr:row>
      <xdr:rowOff>85725</xdr:rowOff>
    </xdr:from>
    <xdr:to>
      <xdr:col>1</xdr:col>
      <xdr:colOff>428625</xdr:colOff>
      <xdr:row>74</xdr:row>
      <xdr:rowOff>85725</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74</xdr:row>
      <xdr:rowOff>180975</xdr:rowOff>
    </xdr:from>
    <xdr:to>
      <xdr:col>1</xdr:col>
      <xdr:colOff>447675</xdr:colOff>
      <xdr:row>75</xdr:row>
      <xdr:rowOff>180975</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76</xdr:row>
      <xdr:rowOff>85725</xdr:rowOff>
    </xdr:from>
    <xdr:to>
      <xdr:col>1</xdr:col>
      <xdr:colOff>457200</xdr:colOff>
      <xdr:row>78</xdr:row>
      <xdr:rowOff>152400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78</xdr:row>
      <xdr:rowOff>209550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76</xdr:col>
      <xdr:colOff>38100</xdr:colOff>
      <xdr:row>27</xdr:row>
      <xdr:rowOff>0</xdr:rowOff>
    </xdr:from>
    <xdr:to>
      <xdr:col>76</xdr:col>
      <xdr:colOff>228600</xdr:colOff>
      <xdr:row>27</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34766250" y="695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23</xdr:row>
      <xdr:rowOff>0</xdr:rowOff>
    </xdr:from>
    <xdr:to>
      <xdr:col>6</xdr:col>
      <xdr:colOff>228600</xdr:colOff>
      <xdr:row>23</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5686425"/>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2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2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2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2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2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3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3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3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8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8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8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0" t="s">
        <v>491</v>
      </c>
      <c r="G2" s="1201"/>
      <c r="H2" s="1202"/>
      <c r="I2" s="434"/>
    </row>
    <row r="3" spans="1:20" ht="3" customHeight="1"/>
    <row r="4" spans="1:20" s="190" customFormat="1" ht="11.25">
      <c r="A4" s="214"/>
      <c r="B4" s="214"/>
      <c r="C4" s="214"/>
      <c r="D4" s="214"/>
      <c r="F4" s="1161" t="s">
        <v>454</v>
      </c>
      <c r="G4" s="1161"/>
      <c r="H4" s="1161"/>
      <c r="I4" s="1203"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3"/>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17.11.2022</v>
      </c>
      <c r="I7" s="196" t="s">
        <v>493</v>
      </c>
      <c r="J7" s="332"/>
      <c r="K7" s="214"/>
      <c r="L7" s="214"/>
      <c r="M7" s="214"/>
      <c r="N7" s="214"/>
      <c r="O7" s="214"/>
      <c r="P7" s="214"/>
      <c r="Q7" s="214"/>
      <c r="R7" s="214"/>
      <c r="S7" s="214"/>
      <c r="T7" s="214"/>
    </row>
    <row r="8" spans="1:20" s="190" customFormat="1" ht="45">
      <c r="A8" s="1204">
        <v>1</v>
      </c>
      <c r="B8" s="214"/>
      <c r="C8" s="214"/>
      <c r="D8" s="214"/>
      <c r="F8" s="333" t="e">
        <f ca="1">"2." &amp;mergeValue(A8)</f>
        <v>#NAME?</v>
      </c>
      <c r="G8" s="415" t="s">
        <v>494</v>
      </c>
      <c r="H8" s="316"/>
      <c r="I8" s="196" t="s">
        <v>590</v>
      </c>
      <c r="J8" s="332"/>
      <c r="K8" s="214"/>
      <c r="L8" s="214"/>
      <c r="M8" s="214"/>
      <c r="N8" s="214"/>
      <c r="O8" s="214"/>
      <c r="P8" s="214"/>
      <c r="Q8" s="214"/>
      <c r="R8" s="214"/>
      <c r="S8" s="214"/>
      <c r="T8" s="214"/>
    </row>
    <row r="9" spans="1:20" s="190" customFormat="1" ht="22.5">
      <c r="A9" s="1204"/>
      <c r="B9" s="214"/>
      <c r="C9" s="214"/>
      <c r="D9" s="214"/>
      <c r="F9" s="333" t="e">
        <f ca="1">"3." &amp;mergeValue(A9)</f>
        <v>#NAME?</v>
      </c>
      <c r="G9" s="415" t="s">
        <v>495</v>
      </c>
      <c r="H9" s="316"/>
      <c r="I9" s="196" t="s">
        <v>588</v>
      </c>
      <c r="J9" s="332"/>
      <c r="K9" s="214"/>
      <c r="L9" s="214"/>
      <c r="M9" s="214"/>
      <c r="N9" s="214"/>
      <c r="O9" s="214"/>
      <c r="P9" s="214"/>
      <c r="Q9" s="214"/>
      <c r="R9" s="214"/>
      <c r="S9" s="214"/>
      <c r="T9" s="214"/>
    </row>
    <row r="10" spans="1:20" s="190" customFormat="1" ht="22.5">
      <c r="A10" s="1204"/>
      <c r="B10" s="214"/>
      <c r="C10" s="214"/>
      <c r="D10" s="214"/>
      <c r="F10" s="333" t="e">
        <f ca="1">"4."&amp;mergeValue(A10)</f>
        <v>#NAME?</v>
      </c>
      <c r="G10" s="415" t="s">
        <v>496</v>
      </c>
      <c r="H10" s="317" t="s">
        <v>458</v>
      </c>
      <c r="I10" s="196"/>
      <c r="J10" s="332"/>
      <c r="K10" s="214"/>
      <c r="L10" s="214"/>
      <c r="M10" s="214"/>
      <c r="N10" s="214"/>
      <c r="O10" s="214"/>
      <c r="P10" s="214"/>
      <c r="Q10" s="214"/>
      <c r="R10" s="214"/>
      <c r="S10" s="214"/>
      <c r="T10" s="214"/>
    </row>
    <row r="11" spans="1:20" s="190" customFormat="1" ht="18.75">
      <c r="A11" s="1204"/>
      <c r="B11" s="1204">
        <v>1</v>
      </c>
      <c r="C11" s="342"/>
      <c r="D11" s="342"/>
      <c r="F11" s="333" t="e">
        <f ca="1">"4."&amp;mergeValue(A11) &amp;"."&amp;mergeValue(B11)</f>
        <v>#NAME?</v>
      </c>
      <c r="G11" s="323" t="s">
        <v>592</v>
      </c>
      <c r="H11" s="316" t="str">
        <f>IF(region_name="","",region_name)</f>
        <v>Республика Татарстан</v>
      </c>
      <c r="I11" s="196" t="s">
        <v>499</v>
      </c>
      <c r="J11" s="332"/>
      <c r="K11" s="214"/>
      <c r="L11" s="214"/>
      <c r="M11" s="214"/>
      <c r="N11" s="214"/>
      <c r="O11" s="214"/>
      <c r="P11" s="214"/>
      <c r="Q11" s="214"/>
      <c r="R11" s="214"/>
      <c r="S11" s="214"/>
      <c r="T11" s="214"/>
    </row>
    <row r="12" spans="1:20" s="190" customFormat="1" ht="22.5">
      <c r="A12" s="1204"/>
      <c r="B12" s="1204"/>
      <c r="C12" s="1204">
        <v>1</v>
      </c>
      <c r="D12" s="342"/>
      <c r="F12" s="333" t="e">
        <f ca="1">"4."&amp;mergeValue(A12) &amp;"."&amp;mergeValue(B12)&amp;"."&amp;mergeValue(C12)</f>
        <v>#NAME?</v>
      </c>
      <c r="G12" s="339" t="s">
        <v>497</v>
      </c>
      <c r="H12" s="316"/>
      <c r="I12" s="196" t="s">
        <v>500</v>
      </c>
      <c r="J12" s="332"/>
      <c r="K12" s="214"/>
      <c r="L12" s="214"/>
      <c r="M12" s="214"/>
      <c r="N12" s="214"/>
      <c r="O12" s="214"/>
      <c r="P12" s="214"/>
      <c r="Q12" s="214"/>
      <c r="R12" s="214"/>
      <c r="S12" s="214"/>
      <c r="T12" s="214"/>
    </row>
    <row r="13" spans="1:20" s="190" customFormat="1" ht="39" customHeight="1">
      <c r="A13" s="1204"/>
      <c r="B13" s="1204"/>
      <c r="C13" s="1204"/>
      <c r="D13" s="342">
        <v>1</v>
      </c>
      <c r="F13" s="333" t="e">
        <f ca="1">"4."&amp;mergeValue(A13) &amp;"."&amp;mergeValue(B13)&amp;"."&amp;mergeValue(C13)&amp;"."&amp;mergeValue(D13)</f>
        <v>#NAME?</v>
      </c>
      <c r="G13" s="418" t="s">
        <v>498</v>
      </c>
      <c r="H13" s="316"/>
      <c r="I13" s="1205" t="s">
        <v>591</v>
      </c>
      <c r="J13" s="332"/>
      <c r="K13" s="214"/>
      <c r="L13" s="214"/>
      <c r="M13" s="214"/>
      <c r="N13" s="214"/>
      <c r="O13" s="214"/>
      <c r="P13" s="214"/>
      <c r="Q13" s="214"/>
      <c r="R13" s="214"/>
      <c r="S13" s="214"/>
      <c r="T13" s="214"/>
    </row>
    <row r="14" spans="1:20" s="190" customFormat="1" ht="18.75">
      <c r="A14" s="1204"/>
      <c r="B14" s="1204"/>
      <c r="C14" s="1204"/>
      <c r="D14" s="342"/>
      <c r="F14" s="336"/>
      <c r="G14" s="150" t="s">
        <v>4</v>
      </c>
      <c r="H14" s="341"/>
      <c r="I14" s="1205"/>
      <c r="J14" s="332"/>
      <c r="K14" s="214"/>
      <c r="L14" s="214"/>
      <c r="M14" s="214"/>
      <c r="N14" s="214"/>
      <c r="O14" s="214"/>
      <c r="P14" s="214"/>
      <c r="Q14" s="214"/>
      <c r="R14" s="214"/>
      <c r="S14" s="214"/>
      <c r="T14" s="214"/>
    </row>
    <row r="15" spans="1:20" s="190" customFormat="1" ht="18.75">
      <c r="A15" s="1204"/>
      <c r="B15" s="1204"/>
      <c r="C15" s="342"/>
      <c r="D15" s="342"/>
      <c r="F15" s="419"/>
      <c r="G15" s="195" t="s">
        <v>403</v>
      </c>
      <c r="H15" s="420"/>
      <c r="I15" s="421"/>
      <c r="J15" s="332"/>
      <c r="K15" s="214"/>
      <c r="L15" s="214"/>
      <c r="M15" s="214"/>
      <c r="N15" s="214"/>
      <c r="O15" s="214"/>
      <c r="P15" s="214"/>
      <c r="Q15" s="214"/>
      <c r="R15" s="214"/>
      <c r="S15" s="214"/>
      <c r="T15" s="214"/>
    </row>
    <row r="16" spans="1:20" s="190" customFormat="1" ht="18.75">
      <c r="A16" s="1204"/>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199" t="s">
        <v>593</v>
      </c>
      <c r="H19" s="1199"/>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900-000000000000}">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220" t="s">
        <v>631</v>
      </c>
      <c r="M5" s="1220"/>
      <c r="N5" s="1220"/>
      <c r="O5" s="1220"/>
      <c r="P5" s="1220"/>
      <c r="Q5" s="1220"/>
      <c r="R5" s="1220"/>
      <c r="S5" s="1220"/>
      <c r="T5" s="1220"/>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502</v>
      </c>
      <c r="N7" s="666"/>
      <c r="O7" s="1226" t="str">
        <f>IF(NameOrPr_ch="",IF(NameOrPr="","",NameOrPr),NameOrPr_ch)</f>
        <v>Государственный комитет Республики Татарстан по тарифам</v>
      </c>
      <c r="P7" s="1226"/>
      <c r="Q7" s="1226"/>
      <c r="R7" s="1226"/>
      <c r="S7" s="1226"/>
      <c r="T7" s="1226"/>
      <c r="U7" s="582"/>
      <c r="V7" s="582"/>
      <c r="W7" s="519"/>
      <c r="X7" s="590"/>
      <c r="Y7" s="590"/>
      <c r="Z7" s="590"/>
      <c r="AA7" s="590"/>
      <c r="AB7" s="590"/>
      <c r="AC7" s="590"/>
    </row>
    <row r="8" spans="1:29" s="570" customFormat="1" ht="18.75">
      <c r="A8" s="590"/>
      <c r="B8" s="590"/>
      <c r="C8" s="590"/>
      <c r="D8" s="590"/>
      <c r="E8" s="590"/>
      <c r="F8" s="590"/>
      <c r="G8" s="590"/>
      <c r="H8" s="590"/>
      <c r="L8" s="499"/>
      <c r="M8" s="617" t="s">
        <v>596</v>
      </c>
      <c r="N8" s="666"/>
      <c r="O8" s="1226" t="str">
        <f>IF(datePr_ch="",IF(datePr="","",datePr),datePr_ch)</f>
        <v>17.11.2022</v>
      </c>
      <c r="P8" s="1226"/>
      <c r="Q8" s="1226"/>
      <c r="R8" s="1226"/>
      <c r="S8" s="1226"/>
      <c r="T8" s="1226"/>
      <c r="U8" s="582"/>
      <c r="V8" s="582"/>
      <c r="W8" s="519"/>
      <c r="X8" s="590"/>
      <c r="Y8" s="590"/>
      <c r="Z8" s="590"/>
      <c r="AA8" s="590"/>
      <c r="AB8" s="590"/>
      <c r="AC8" s="590"/>
    </row>
    <row r="9" spans="1:29" s="570" customFormat="1" ht="18.75">
      <c r="A9" s="590"/>
      <c r="B9" s="590"/>
      <c r="C9" s="590"/>
      <c r="D9" s="590"/>
      <c r="E9" s="590"/>
      <c r="F9" s="590"/>
      <c r="G9" s="590"/>
      <c r="H9" s="590"/>
      <c r="L9" s="552"/>
      <c r="M9" s="617" t="s">
        <v>595</v>
      </c>
      <c r="N9" s="666"/>
      <c r="O9" s="1226" t="str">
        <f>IF(numberPr_ch="",IF(numberPr="","",numberPr),numberPr_ch)</f>
        <v>557-120/тэ-2022</v>
      </c>
      <c r="P9" s="1226"/>
      <c r="Q9" s="1226"/>
      <c r="R9" s="1226"/>
      <c r="S9" s="1226"/>
      <c r="T9" s="1226"/>
      <c r="U9" s="582"/>
      <c r="V9" s="582"/>
      <c r="W9" s="519"/>
      <c r="X9" s="590"/>
      <c r="Y9" s="590"/>
      <c r="Z9" s="590"/>
      <c r="AA9" s="590"/>
      <c r="AB9" s="590"/>
      <c r="AC9" s="590"/>
    </row>
    <row r="10" spans="1:29" s="570" customFormat="1" ht="18.75">
      <c r="A10" s="590"/>
      <c r="B10" s="590"/>
      <c r="C10" s="590"/>
      <c r="D10" s="590"/>
      <c r="E10" s="590"/>
      <c r="F10" s="590"/>
      <c r="G10" s="590"/>
      <c r="H10" s="590"/>
      <c r="L10" s="552"/>
      <c r="M10" s="617" t="s">
        <v>501</v>
      </c>
      <c r="N10" s="666"/>
      <c r="O10" s="1226" t="str">
        <f>IF(IstPub_ch="",IF(IstPub="","",IstPub),IstPub_ch)</f>
        <v>Официальный сайт правовой информации Министерства юстиции РТ:  http//pravo.tatarstan.ru</v>
      </c>
      <c r="P10" s="1226"/>
      <c r="Q10" s="1226"/>
      <c r="R10" s="1226"/>
      <c r="S10" s="1226"/>
      <c r="T10" s="1226"/>
      <c r="U10" s="582"/>
      <c r="V10" s="582"/>
      <c r="W10" s="519"/>
      <c r="X10" s="590"/>
      <c r="Y10" s="590"/>
      <c r="Z10" s="590"/>
      <c r="AA10" s="590"/>
      <c r="AB10" s="590"/>
      <c r="AC10" s="590"/>
    </row>
    <row r="11" spans="1:29" s="570" customFormat="1" ht="11.25" hidden="1">
      <c r="A11" s="590"/>
      <c r="B11" s="590"/>
      <c r="C11" s="590"/>
      <c r="D11" s="590"/>
      <c r="E11" s="590"/>
      <c r="F11" s="590"/>
      <c r="G11" s="590"/>
      <c r="H11" s="590"/>
      <c r="L11" s="1221"/>
      <c r="M11" s="1221"/>
      <c r="N11" s="566"/>
      <c r="O11" s="582"/>
      <c r="P11" s="582"/>
      <c r="Q11" s="582"/>
      <c r="R11" s="582"/>
      <c r="S11" s="582"/>
      <c r="T11" s="582"/>
      <c r="U11" s="588" t="s">
        <v>373</v>
      </c>
      <c r="X11" s="590"/>
      <c r="Y11" s="590"/>
      <c r="Z11" s="590"/>
      <c r="AA11" s="590"/>
      <c r="AB11" s="590"/>
      <c r="AC11" s="590"/>
    </row>
    <row r="12" spans="1:29">
      <c r="J12" s="529"/>
      <c r="K12" s="529"/>
      <c r="L12" s="524"/>
      <c r="M12" s="524"/>
      <c r="N12" s="502"/>
      <c r="O12" s="1227"/>
      <c r="P12" s="1227"/>
      <c r="Q12" s="1227"/>
      <c r="R12" s="1227"/>
      <c r="S12" s="1227"/>
      <c r="T12" s="1227"/>
      <c r="U12" s="1227"/>
    </row>
    <row r="13" spans="1:29">
      <c r="J13" s="529"/>
      <c r="K13" s="529"/>
      <c r="L13" s="1161" t="s">
        <v>454</v>
      </c>
      <c r="M13" s="1161"/>
      <c r="N13" s="1161"/>
      <c r="O13" s="1161"/>
      <c r="P13" s="1161"/>
      <c r="Q13" s="1161"/>
      <c r="R13" s="1161"/>
      <c r="S13" s="1161"/>
      <c r="T13" s="1161"/>
      <c r="U13" s="1161"/>
      <c r="V13" s="1161"/>
      <c r="W13" s="1161" t="s">
        <v>455</v>
      </c>
    </row>
    <row r="14" spans="1:29" ht="14.25" customHeight="1">
      <c r="J14" s="529"/>
      <c r="K14" s="529"/>
      <c r="L14" s="1233" t="s">
        <v>92</v>
      </c>
      <c r="M14" s="1233" t="s">
        <v>639</v>
      </c>
      <c r="N14" s="661"/>
      <c r="O14" s="1234" t="s">
        <v>641</v>
      </c>
      <c r="P14" s="1235"/>
      <c r="Q14" s="1235"/>
      <c r="R14" s="1235"/>
      <c r="S14" s="1235"/>
      <c r="T14" s="1236"/>
      <c r="U14" s="1217" t="s">
        <v>341</v>
      </c>
      <c r="V14" s="1230" t="s">
        <v>275</v>
      </c>
      <c r="W14" s="1161"/>
    </row>
    <row r="15" spans="1:29" ht="14.25" customHeight="1">
      <c r="J15" s="529"/>
      <c r="K15" s="529"/>
      <c r="L15" s="1233"/>
      <c r="M15" s="1233"/>
      <c r="N15" s="662"/>
      <c r="O15" s="1239" t="s">
        <v>605</v>
      </c>
      <c r="P15" s="1237" t="s">
        <v>271</v>
      </c>
      <c r="Q15" s="1238"/>
      <c r="R15" s="1214" t="s">
        <v>654</v>
      </c>
      <c r="S15" s="1215"/>
      <c r="T15" s="1216"/>
      <c r="U15" s="1218"/>
      <c r="V15" s="1231"/>
      <c r="W15" s="1161"/>
    </row>
    <row r="16" spans="1:29" ht="33.75" customHeight="1">
      <c r="J16" s="529"/>
      <c r="K16" s="529"/>
      <c r="L16" s="1233"/>
      <c r="M16" s="1233"/>
      <c r="N16" s="663"/>
      <c r="O16" s="1240"/>
      <c r="P16" s="535" t="s">
        <v>606</v>
      </c>
      <c r="Q16" s="535" t="s">
        <v>6</v>
      </c>
      <c r="R16" s="536" t="s">
        <v>274</v>
      </c>
      <c r="S16" s="1228" t="s">
        <v>273</v>
      </c>
      <c r="T16" s="1229"/>
      <c r="U16" s="1219"/>
      <c r="V16" s="1232"/>
      <c r="W16" s="1161"/>
    </row>
    <row r="17" spans="1:29">
      <c r="J17" s="529"/>
      <c r="K17" s="569">
        <v>1</v>
      </c>
      <c r="L17" s="647" t="s">
        <v>93</v>
      </c>
      <c r="M17" s="647" t="s">
        <v>49</v>
      </c>
      <c r="N17" s="649" t="str">
        <f ca="1">OFFSET(N17,0,-1)</f>
        <v>2</v>
      </c>
      <c r="O17" s="648">
        <f ca="1">OFFSET(O17,0,-1)+1</f>
        <v>3</v>
      </c>
      <c r="P17" s="648">
        <f ca="1">OFFSET(P17,0,-1)+1</f>
        <v>4</v>
      </c>
      <c r="Q17" s="648">
        <f ca="1">OFFSET(Q17,0,-1)+1</f>
        <v>5</v>
      </c>
      <c r="R17" s="648">
        <f ca="1">OFFSET(R17,0,-1)+1</f>
        <v>6</v>
      </c>
      <c r="S17" s="1222">
        <f ca="1">OFFSET(S17,0,-1)+1</f>
        <v>7</v>
      </c>
      <c r="T17" s="1222"/>
      <c r="U17" s="648">
        <f ca="1">OFFSET(U17,0,-2)+1</f>
        <v>8</v>
      </c>
      <c r="V17" s="649">
        <f ca="1">OFFSET(V17,0,-1)</f>
        <v>8</v>
      </c>
      <c r="W17" s="648">
        <f ca="1">OFFSET(W17,0,-1)+1</f>
        <v>9</v>
      </c>
    </row>
    <row r="18" spans="1:29" ht="22.5">
      <c r="A18" s="1206">
        <v>1</v>
      </c>
      <c r="B18" s="865"/>
      <c r="C18" s="865"/>
      <c r="D18" s="865"/>
      <c r="E18" s="866"/>
      <c r="F18" s="867"/>
      <c r="G18" s="867"/>
      <c r="H18" s="867"/>
      <c r="I18" s="868"/>
      <c r="J18" s="863"/>
      <c r="K18" s="870"/>
      <c r="L18" s="593" t="e">
        <f ca="1">mergeValue(A18)</f>
        <v>#NAME?</v>
      </c>
      <c r="M18" s="641" t="s">
        <v>20</v>
      </c>
      <c r="N18" s="646"/>
      <c r="O18" s="1207"/>
      <c r="P18" s="1207"/>
      <c r="Q18" s="1207"/>
      <c r="R18" s="1207"/>
      <c r="S18" s="1207"/>
      <c r="T18" s="1207"/>
      <c r="U18" s="1207"/>
      <c r="V18" s="1207"/>
      <c r="W18" s="630" t="s">
        <v>476</v>
      </c>
      <c r="Y18" s="589"/>
      <c r="Z18" s="589" t="str">
        <f t="shared" ref="Z18:Z31" si="0">IF(M18="","",M18 )</f>
        <v>Наименование тарифа</v>
      </c>
      <c r="AA18" s="589"/>
      <c r="AB18" s="589"/>
      <c r="AC18" s="589"/>
    </row>
    <row r="19" spans="1:29" ht="22.5">
      <c r="A19" s="1206"/>
      <c r="B19" s="1206">
        <v>1</v>
      </c>
      <c r="C19" s="865"/>
      <c r="D19" s="865"/>
      <c r="E19" s="867"/>
      <c r="F19" s="867"/>
      <c r="G19" s="867"/>
      <c r="H19" s="867"/>
      <c r="I19" s="862"/>
      <c r="J19" s="861"/>
      <c r="K19" s="864"/>
      <c r="L19" s="593" t="e">
        <f ca="1">mergeValue(A19) &amp;"."&amp; mergeValue(B19)</f>
        <v>#NAME?</v>
      </c>
      <c r="M19" s="546" t="s">
        <v>16</v>
      </c>
      <c r="N19" s="646"/>
      <c r="O19" s="1207"/>
      <c r="P19" s="1207"/>
      <c r="Q19" s="1207"/>
      <c r="R19" s="1207"/>
      <c r="S19" s="1207"/>
      <c r="T19" s="1207"/>
      <c r="U19" s="1207"/>
      <c r="V19" s="1207"/>
      <c r="W19" s="630" t="s">
        <v>477</v>
      </c>
      <c r="Y19" s="589"/>
      <c r="Z19" s="589" t="str">
        <f t="shared" si="0"/>
        <v>Территория действия тарифа</v>
      </c>
      <c r="AA19" s="589"/>
      <c r="AB19" s="589"/>
      <c r="AC19" s="589"/>
    </row>
    <row r="20" spans="1:29" ht="22.5">
      <c r="A20" s="1206"/>
      <c r="B20" s="1206"/>
      <c r="C20" s="1206">
        <v>1</v>
      </c>
      <c r="D20" s="865"/>
      <c r="E20" s="867"/>
      <c r="F20" s="867"/>
      <c r="G20" s="867"/>
      <c r="H20" s="867"/>
      <c r="I20" s="869"/>
      <c r="J20" s="861"/>
      <c r="K20" s="864"/>
      <c r="L20" s="593" t="e">
        <f ca="1">mergeValue(A20) &amp;"."&amp; mergeValue(B20)&amp;"."&amp; mergeValue(C20)</f>
        <v>#NAME?</v>
      </c>
      <c r="M20" s="547" t="s">
        <v>7</v>
      </c>
      <c r="N20" s="646"/>
      <c r="O20" s="1207"/>
      <c r="P20" s="1207"/>
      <c r="Q20" s="1207"/>
      <c r="R20" s="1207"/>
      <c r="S20" s="1207"/>
      <c r="T20" s="1207"/>
      <c r="U20" s="1207"/>
      <c r="V20" s="1207"/>
      <c r="W20" s="630" t="s">
        <v>633</v>
      </c>
      <c r="Y20" s="589"/>
      <c r="Z20" s="589" t="str">
        <f t="shared" si="0"/>
        <v xml:space="preserve">Наименование системы теплоснабжения </v>
      </c>
      <c r="AA20" s="589"/>
      <c r="AB20" s="589"/>
      <c r="AC20" s="589"/>
    </row>
    <row r="21" spans="1:29" ht="22.5">
      <c r="A21" s="1206"/>
      <c r="B21" s="1206"/>
      <c r="C21" s="1206"/>
      <c r="D21" s="1206">
        <v>1</v>
      </c>
      <c r="E21" s="867"/>
      <c r="F21" s="867"/>
      <c r="G21" s="867"/>
      <c r="H21" s="867"/>
      <c r="I21" s="869"/>
      <c r="J21" s="861"/>
      <c r="K21" s="864"/>
      <c r="L21" s="593" t="e">
        <f ca="1">mergeValue(A21) &amp;"."&amp; mergeValue(B21)&amp;"."&amp; mergeValue(C21)&amp;"."&amp; mergeValue(D21)</f>
        <v>#NAME?</v>
      </c>
      <c r="M21" s="548" t="s">
        <v>22</v>
      </c>
      <c r="N21" s="646"/>
      <c r="O21" s="1207"/>
      <c r="P21" s="1207"/>
      <c r="Q21" s="1207"/>
      <c r="R21" s="1207"/>
      <c r="S21" s="1207"/>
      <c r="T21" s="1207"/>
      <c r="U21" s="1207"/>
      <c r="V21" s="1207"/>
      <c r="W21" s="630" t="s">
        <v>634</v>
      </c>
      <c r="Y21" s="589"/>
      <c r="Z21" s="589" t="str">
        <f t="shared" si="0"/>
        <v xml:space="preserve">Источник тепловой энергии  </v>
      </c>
      <c r="AA21" s="589"/>
      <c r="AB21" s="589"/>
      <c r="AC21" s="589"/>
    </row>
    <row r="22" spans="1:29" ht="101.25">
      <c r="A22" s="1206"/>
      <c r="B22" s="1206"/>
      <c r="C22" s="1206"/>
      <c r="D22" s="1206"/>
      <c r="E22" s="1206">
        <v>1</v>
      </c>
      <c r="F22" s="867"/>
      <c r="G22" s="867"/>
      <c r="H22" s="865">
        <v>1</v>
      </c>
      <c r="I22" s="1206">
        <v>1</v>
      </c>
      <c r="J22" s="867"/>
      <c r="K22" s="872"/>
      <c r="L22" s="593" t="e">
        <f ca="1">mergeValue(A22) &amp;"."&amp; mergeValue(B22)&amp;"."&amp; mergeValue(C22)&amp;"."&amp; mergeValue(D22)&amp;"."&amp; mergeValue(E22)</f>
        <v>#NAME?</v>
      </c>
      <c r="M22" s="554" t="s">
        <v>9</v>
      </c>
      <c r="N22" s="646"/>
      <c r="O22" s="1208"/>
      <c r="P22" s="1208"/>
      <c r="Q22" s="1208"/>
      <c r="R22" s="1208"/>
      <c r="S22" s="1208"/>
      <c r="T22" s="1208"/>
      <c r="U22" s="1208"/>
      <c r="V22" s="1208"/>
      <c r="W22" s="630" t="s">
        <v>638</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206"/>
      <c r="B23" s="1206"/>
      <c r="C23" s="1206"/>
      <c r="D23" s="1206"/>
      <c r="E23" s="1206"/>
      <c r="F23" s="1206">
        <v>1</v>
      </c>
      <c r="G23" s="865"/>
      <c r="H23" s="865"/>
      <c r="I23" s="1206"/>
      <c r="J23" s="1206">
        <v>1</v>
      </c>
      <c r="K23" s="873"/>
      <c r="L23" s="593" t="e">
        <f ca="1">mergeValue(A23) &amp;"."&amp; mergeValue(B23)&amp;"."&amp; mergeValue(C23)&amp;"."&amp; mergeValue(D23)&amp;"."&amp; mergeValue(E23)&amp;"."&amp; mergeValue(F23)</f>
        <v>#NAME?</v>
      </c>
      <c r="M23" s="555" t="s">
        <v>10</v>
      </c>
      <c r="N23" s="646"/>
      <c r="O23" s="1209"/>
      <c r="P23" s="1210"/>
      <c r="Q23" s="1210"/>
      <c r="R23" s="1210"/>
      <c r="S23" s="1210"/>
      <c r="T23" s="1210"/>
      <c r="U23" s="1210"/>
      <c r="V23" s="1211"/>
      <c r="W23" s="630" t="s">
        <v>636</v>
      </c>
      <c r="Y23" s="589"/>
      <c r="Z23" s="589" t="str">
        <f t="shared" si="0"/>
        <v>Группа потребителей</v>
      </c>
      <c r="AA23" s="589"/>
      <c r="AB23" s="589"/>
      <c r="AC23" s="589"/>
    </row>
    <row r="24" spans="1:29" ht="189" customHeight="1">
      <c r="A24" s="1206"/>
      <c r="B24" s="1206"/>
      <c r="C24" s="1206"/>
      <c r="D24" s="1206"/>
      <c r="E24" s="1206"/>
      <c r="F24" s="1206"/>
      <c r="G24" s="865">
        <v>1</v>
      </c>
      <c r="H24" s="865"/>
      <c r="I24" s="1206"/>
      <c r="J24" s="1206"/>
      <c r="K24" s="873">
        <v>1</v>
      </c>
      <c r="L24" s="593" t="e">
        <f ca="1">mergeValue(A24) &amp;"."&amp; mergeValue(B24)&amp;"."&amp; mergeValue(C24)&amp;"."&amp; mergeValue(D24)&amp;"."&amp; mergeValue(E24)&amp;"."&amp; mergeValue(F24)&amp;"."&amp; mergeValue(G24)</f>
        <v>#NAME?</v>
      </c>
      <c r="M24" s="1069"/>
      <c r="N24" s="646"/>
      <c r="O24" s="562"/>
      <c r="P24" s="562"/>
      <c r="Q24" s="1094"/>
      <c r="R24" s="1212"/>
      <c r="S24" s="1213" t="s">
        <v>84</v>
      </c>
      <c r="T24" s="1212"/>
      <c r="U24" s="1213" t="s">
        <v>85</v>
      </c>
      <c r="V24" s="562"/>
      <c r="W24" s="1223" t="s">
        <v>655</v>
      </c>
      <c r="X24" s="585" t="e">
        <f ca="1">strCheckDate(O25:V25)</f>
        <v>#NAME?</v>
      </c>
      <c r="Y24" s="589"/>
      <c r="Z24" s="589" t="str">
        <f t="shared" si="0"/>
        <v/>
      </c>
      <c r="AA24" s="589"/>
      <c r="AB24" s="589"/>
      <c r="AC24" s="589"/>
    </row>
    <row r="25" spans="1:29" ht="11.25" hidden="1" customHeight="1">
      <c r="A25" s="1206"/>
      <c r="B25" s="1206"/>
      <c r="C25" s="1206"/>
      <c r="D25" s="1206"/>
      <c r="E25" s="1206"/>
      <c r="F25" s="1206"/>
      <c r="G25" s="865"/>
      <c r="H25" s="865"/>
      <c r="I25" s="1206"/>
      <c r="J25" s="1206"/>
      <c r="K25" s="873"/>
      <c r="L25" s="600"/>
      <c r="M25" s="646"/>
      <c r="N25" s="646"/>
      <c r="O25" s="562"/>
      <c r="P25" s="562"/>
      <c r="Q25" s="584" t="str">
        <f>R24 &amp; "-" &amp; T24</f>
        <v>-</v>
      </c>
      <c r="R25" s="1212"/>
      <c r="S25" s="1213"/>
      <c r="T25" s="1212"/>
      <c r="U25" s="1213"/>
      <c r="V25" s="562"/>
      <c r="W25" s="1224"/>
      <c r="Y25" s="589"/>
      <c r="Z25" s="589" t="str">
        <f t="shared" si="0"/>
        <v/>
      </c>
      <c r="AA25" s="589"/>
      <c r="AB25" s="589"/>
      <c r="AC25" s="589"/>
    </row>
    <row r="26" spans="1:29" ht="15" customHeight="1">
      <c r="A26" s="1206"/>
      <c r="B26" s="1206"/>
      <c r="C26" s="1206"/>
      <c r="D26" s="1206"/>
      <c r="E26" s="1206"/>
      <c r="F26" s="1206"/>
      <c r="G26" s="867"/>
      <c r="H26" s="865"/>
      <c r="I26" s="1206"/>
      <c r="J26" s="1206"/>
      <c r="K26" s="872"/>
      <c r="L26" s="538"/>
      <c r="M26" s="557" t="s">
        <v>25</v>
      </c>
      <c r="N26" s="564"/>
      <c r="O26" s="564"/>
      <c r="P26" s="564"/>
      <c r="Q26" s="564"/>
      <c r="R26" s="564"/>
      <c r="S26" s="564"/>
      <c r="T26" s="564"/>
      <c r="U26" s="564"/>
      <c r="V26" s="560"/>
      <c r="W26" s="1225"/>
      <c r="Y26" s="589"/>
      <c r="Z26" s="589" t="str">
        <f t="shared" si="0"/>
        <v>Добавить вид теплоносителя (параметры теплоносителя)</v>
      </c>
      <c r="AA26" s="589"/>
      <c r="AB26" s="589"/>
      <c r="AC26" s="589"/>
    </row>
    <row r="27" spans="1:29" ht="15" customHeight="1">
      <c r="A27" s="1206"/>
      <c r="B27" s="1206"/>
      <c r="C27" s="1206"/>
      <c r="D27" s="1206"/>
      <c r="E27" s="1206"/>
      <c r="F27" s="867"/>
      <c r="G27" s="867"/>
      <c r="H27" s="865"/>
      <c r="I27" s="1206"/>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206"/>
      <c r="B28" s="1206"/>
      <c r="C28" s="1206"/>
      <c r="D28" s="1206"/>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206"/>
      <c r="B29" s="1206"/>
      <c r="C29" s="1206"/>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206"/>
      <c r="B30" s="1206"/>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206"/>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2"/>
      <c r="M32" s="565" t="s">
        <v>309</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199" t="s">
        <v>632</v>
      </c>
      <c r="N34" s="1199"/>
      <c r="O34" s="1199"/>
      <c r="P34" s="1199"/>
      <c r="Q34" s="1199"/>
      <c r="R34" s="1199"/>
      <c r="S34" s="1199"/>
      <c r="T34" s="1199"/>
      <c r="U34" s="1199"/>
      <c r="V34" s="1199"/>
      <c r="W34" s="1199"/>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A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xr:uid="{00000000-0002-0000-0A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A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xr:uid="{00000000-0002-0000-0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xr:uid="{00000000-0002-0000-0A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xr:uid="{00000000-0002-0000-0A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A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A00-000007000000}"/>
    <dataValidation type="list" allowBlank="1" showInputMessage="1" showErrorMessage="1" errorTitle="Ошибка" error="Выберите значение из списка" prompt="Выберите значение из списка" sqref="O23" xr:uid="{00000000-0002-0000-0A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8"/>
    <col min="12" max="12" width="11.140625" style="1008" customWidth="1"/>
    <col min="13" max="20" width="10.5703125" style="1008"/>
    <col min="21" max="16384" width="10.5703125" style="990"/>
  </cols>
  <sheetData>
    <row r="1" spans="1:20" ht="3" customHeight="1">
      <c r="A1" s="1014" t="s">
        <v>49</v>
      </c>
    </row>
    <row r="2" spans="1:20" ht="22.5">
      <c r="F2" s="1200" t="s">
        <v>491</v>
      </c>
      <c r="G2" s="1201"/>
      <c r="H2" s="1202"/>
      <c r="I2" s="806"/>
    </row>
    <row r="3" spans="1:20" ht="3" customHeight="1"/>
    <row r="4" spans="1:20" s="1007" customFormat="1" ht="11.25">
      <c r="A4" s="1013"/>
      <c r="B4" s="1013"/>
      <c r="C4" s="1013"/>
      <c r="D4" s="1013"/>
      <c r="F4" s="1161" t="s">
        <v>454</v>
      </c>
      <c r="G4" s="1161"/>
      <c r="H4" s="1161"/>
      <c r="I4" s="1203"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0" t="s">
        <v>457</v>
      </c>
      <c r="H5" s="1031" t="s">
        <v>442</v>
      </c>
      <c r="I5" s="1203"/>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027" t="str">
        <f>IF(dateCh="","",dateCh)</f>
        <v>17.11.2022</v>
      </c>
      <c r="I7" s="816" t="s">
        <v>493</v>
      </c>
      <c r="J7" s="615"/>
      <c r="K7" s="1013"/>
      <c r="L7" s="1013"/>
      <c r="M7" s="1013"/>
      <c r="N7" s="1013"/>
      <c r="O7" s="1013"/>
      <c r="P7" s="1013"/>
      <c r="Q7" s="1013"/>
      <c r="R7" s="1013"/>
      <c r="S7" s="1013"/>
      <c r="T7" s="1013"/>
    </row>
    <row r="8" spans="1:20" s="1007" customFormat="1" ht="45">
      <c r="A8" s="1204">
        <v>1</v>
      </c>
      <c r="B8" s="1013"/>
      <c r="C8" s="1013"/>
      <c r="D8" s="1013"/>
      <c r="F8" s="1029" t="e">
        <f ca="1">"2." &amp;mergeValue(A8)</f>
        <v>#NAME?</v>
      </c>
      <c r="G8" s="815" t="s">
        <v>494</v>
      </c>
      <c r="H8" s="1027" t="str">
        <f>IF('Перечень тарифов'!R21="","наименование отсутствует","" &amp; 'Перечень тарифов'!R21 &amp; "")</f>
        <v>наименование отсутствует</v>
      </c>
      <c r="I8" s="816" t="s">
        <v>590</v>
      </c>
      <c r="J8" s="615"/>
      <c r="K8" s="1013"/>
      <c r="L8" s="1013"/>
      <c r="M8" s="1013"/>
      <c r="N8" s="1013"/>
      <c r="O8" s="1013"/>
      <c r="P8" s="1013"/>
      <c r="Q8" s="1013"/>
      <c r="R8" s="1013"/>
      <c r="S8" s="1013"/>
      <c r="T8" s="1013"/>
    </row>
    <row r="9" spans="1:20" s="1007" customFormat="1" ht="22.5">
      <c r="A9" s="1204"/>
      <c r="B9" s="1013"/>
      <c r="C9" s="1013"/>
      <c r="D9" s="1013"/>
      <c r="F9" s="1029" t="e">
        <f ca="1">"3." &amp;mergeValue(A9)</f>
        <v>#NAME?</v>
      </c>
      <c r="G9" s="815" t="s">
        <v>495</v>
      </c>
      <c r="H9" s="1027"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6" t="s">
        <v>588</v>
      </c>
      <c r="J9" s="615"/>
      <c r="K9" s="1013"/>
      <c r="L9" s="1013"/>
      <c r="M9" s="1013"/>
      <c r="N9" s="1013"/>
      <c r="O9" s="1013"/>
      <c r="P9" s="1013"/>
      <c r="Q9" s="1013"/>
      <c r="R9" s="1013"/>
      <c r="S9" s="1013"/>
      <c r="T9" s="1013"/>
    </row>
    <row r="10" spans="1:20" s="1007" customFormat="1" ht="22.5">
      <c r="A10" s="1204"/>
      <c r="B10" s="1013"/>
      <c r="C10" s="1013"/>
      <c r="D10" s="1013"/>
      <c r="F10" s="1029" t="e">
        <f ca="1">"4."&amp;mergeValue(A10)</f>
        <v>#NAME?</v>
      </c>
      <c r="G10" s="815" t="s">
        <v>496</v>
      </c>
      <c r="H10" s="1031" t="s">
        <v>458</v>
      </c>
      <c r="I10" s="816"/>
      <c r="J10" s="615"/>
      <c r="K10" s="1013"/>
      <c r="L10" s="1013"/>
      <c r="M10" s="1013"/>
      <c r="N10" s="1013"/>
      <c r="O10" s="1013"/>
      <c r="P10" s="1013"/>
      <c r="Q10" s="1013"/>
      <c r="R10" s="1013"/>
      <c r="S10" s="1013"/>
      <c r="T10" s="1013"/>
    </row>
    <row r="11" spans="1:20" s="1007" customFormat="1" ht="18.75">
      <c r="A11" s="1204"/>
      <c r="B11" s="1204">
        <v>1</v>
      </c>
      <c r="C11" s="1023"/>
      <c r="D11" s="1023"/>
      <c r="F11" s="1029" t="e">
        <f ca="1">"4."&amp;mergeValue(A11) &amp;"."&amp;mergeValue(B11)</f>
        <v>#NAME?</v>
      </c>
      <c r="G11" s="830" t="s">
        <v>592</v>
      </c>
      <c r="H11" s="1027" t="str">
        <f>IF(region_name="","",region_name)</f>
        <v>Республика Татарстан</v>
      </c>
      <c r="I11" s="816" t="s">
        <v>499</v>
      </c>
      <c r="J11" s="615"/>
      <c r="K11" s="1013"/>
      <c r="L11" s="1013"/>
      <c r="M11" s="1013"/>
      <c r="N11" s="1013"/>
      <c r="O11" s="1013"/>
      <c r="P11" s="1013"/>
      <c r="Q11" s="1013"/>
      <c r="R11" s="1013"/>
      <c r="S11" s="1013"/>
      <c r="T11" s="1013"/>
    </row>
    <row r="12" spans="1:20" s="1007" customFormat="1" ht="22.5">
      <c r="A12" s="1204"/>
      <c r="B12" s="1204"/>
      <c r="C12" s="1204">
        <v>1</v>
      </c>
      <c r="D12" s="1023"/>
      <c r="F12" s="1029" t="e">
        <f ca="1">"4."&amp;mergeValue(A12) &amp;"."&amp;mergeValue(B12)&amp;"."&amp;mergeValue(C12)</f>
        <v>#NAME?</v>
      </c>
      <c r="G12" s="817" t="s">
        <v>497</v>
      </c>
      <c r="H12" s="1027" t="str">
        <f>IF(Территории!H13="","","" &amp; Территории!H13 &amp; "")</f>
        <v>Город Казань</v>
      </c>
      <c r="I12" s="816" t="s">
        <v>500</v>
      </c>
      <c r="J12" s="615"/>
      <c r="K12" s="1013"/>
      <c r="L12" s="1013"/>
      <c r="M12" s="1013"/>
      <c r="N12" s="1013"/>
      <c r="O12" s="1013"/>
      <c r="P12" s="1013"/>
      <c r="Q12" s="1013"/>
      <c r="R12" s="1013"/>
      <c r="S12" s="1013"/>
      <c r="T12" s="1013"/>
    </row>
    <row r="13" spans="1:20" s="1007" customFormat="1" ht="56.25">
      <c r="A13" s="1204"/>
      <c r="B13" s="1204"/>
      <c r="C13" s="1204"/>
      <c r="D13" s="1023">
        <v>1</v>
      </c>
      <c r="F13" s="1029" t="e">
        <f ca="1">"4."&amp;mergeValue(A13) &amp;"."&amp;mergeValue(B13)&amp;"."&amp;mergeValue(C13)&amp;"."&amp;mergeValue(D13)</f>
        <v>#NAME?</v>
      </c>
      <c r="G13" s="818" t="s">
        <v>498</v>
      </c>
      <c r="H13" s="1027" t="str">
        <f>IF(Территории!R14="","","" &amp; Территории!R14 &amp; "")</f>
        <v>Город Казань (92701000)</v>
      </c>
      <c r="I13" s="1111" t="s">
        <v>591</v>
      </c>
      <c r="J13" s="615"/>
      <c r="K13" s="1013"/>
      <c r="L13" s="1013"/>
      <c r="M13" s="1013"/>
      <c r="N13" s="1013"/>
      <c r="O13" s="1013"/>
      <c r="P13" s="1013"/>
      <c r="Q13" s="1013"/>
      <c r="R13" s="1013"/>
      <c r="S13" s="1013"/>
      <c r="T13" s="1013"/>
    </row>
    <row r="14" spans="1:20" s="772" customFormat="1" ht="3" customHeight="1">
      <c r="A14" s="773"/>
      <c r="B14" s="773"/>
      <c r="C14" s="773"/>
      <c r="D14" s="773"/>
      <c r="F14" s="625"/>
      <c r="G14" s="626"/>
      <c r="H14" s="627"/>
      <c r="I14" s="628"/>
      <c r="J14" s="773"/>
      <c r="K14" s="773"/>
      <c r="L14" s="773"/>
      <c r="M14" s="773"/>
      <c r="N14" s="773"/>
      <c r="O14" s="773"/>
      <c r="P14" s="773"/>
      <c r="Q14" s="773"/>
      <c r="R14" s="773"/>
      <c r="S14" s="773"/>
      <c r="T14" s="773"/>
    </row>
    <row r="15" spans="1:20" s="772" customFormat="1" ht="15" customHeight="1">
      <c r="A15" s="773"/>
      <c r="B15" s="773"/>
      <c r="C15" s="773"/>
      <c r="D15" s="773"/>
      <c r="F15" s="822"/>
      <c r="G15" s="1199" t="s">
        <v>593</v>
      </c>
      <c r="H15" s="1199"/>
      <c r="I15" s="983"/>
      <c r="J15" s="773"/>
      <c r="K15" s="773"/>
      <c r="L15" s="773"/>
      <c r="M15" s="773"/>
      <c r="N15" s="773"/>
      <c r="O15" s="773"/>
      <c r="P15" s="773"/>
      <c r="Q15" s="773"/>
      <c r="R15" s="773"/>
      <c r="S15" s="773"/>
      <c r="T15" s="773"/>
    </row>
  </sheetData>
  <sheetProtection algorithmName="SHA-512" hashValue="pbjUEA/+VwfpLZWVGWyTJYbtIRrkpaFirElCID1JXBjodGcJD/Ad9jjVb30oTVAurSiF44aBT+lcRZDPNRDS0A==" saltValue="Ei0dnU3NWs769sTGxOsn5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0B00-000000000000}">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6_13">
    <tabColor rgb="FFEAEBEE"/>
    <pageSetUpPr fitToPage="1"/>
  </sheetPr>
  <dimension ref="A1:CU34"/>
  <sheetViews>
    <sheetView showGridLines="0" topLeftCell="BB13" zoomScaleNormal="100" workbookViewId="0">
      <selection activeCell="O23" sqref="O23:CG23"/>
    </sheetView>
  </sheetViews>
  <sheetFormatPr defaultColWidth="10.5703125" defaultRowHeight="14.25"/>
  <cols>
    <col min="1" max="6" width="10.5703125" style="1008" hidden="1" customWidth="1"/>
    <col min="7" max="8" width="9.140625" style="1014"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18.5703125" style="990" customWidth="1"/>
    <col min="16" max="17" width="23.7109375" style="990" hidden="1" customWidth="1"/>
    <col min="18" max="18" width="11.7109375" style="990" customWidth="1"/>
    <col min="19" max="19" width="3.7109375" style="990" customWidth="1"/>
    <col min="20" max="20" width="11.7109375" style="990" customWidth="1"/>
    <col min="21" max="21" width="8.5703125" style="990" customWidth="1"/>
    <col min="22" max="22" width="15.42578125" style="1061" customWidth="1"/>
    <col min="23" max="24" width="23.7109375" style="1061" hidden="1" customWidth="1"/>
    <col min="25" max="25" width="11.7109375" style="1061" customWidth="1"/>
    <col min="26" max="26" width="3.7109375" style="1061" customWidth="1"/>
    <col min="27" max="27" width="11.7109375" style="1061" customWidth="1"/>
    <col min="28" max="28" width="8.5703125" style="1061" customWidth="1"/>
    <col min="29" max="29" width="17.5703125" style="1061" customWidth="1"/>
    <col min="30" max="31" width="23.7109375" style="1061" hidden="1" customWidth="1"/>
    <col min="32" max="32" width="11.7109375" style="1061" customWidth="1"/>
    <col min="33" max="33" width="3.7109375" style="1061" customWidth="1"/>
    <col min="34" max="34" width="11.7109375" style="1061" customWidth="1"/>
    <col min="35" max="35" width="8.5703125" style="1061" customWidth="1"/>
    <col min="36" max="36" width="17.42578125" style="1061" customWidth="1"/>
    <col min="37" max="38" width="23.7109375" style="1061" hidden="1" customWidth="1"/>
    <col min="39" max="39" width="11.7109375" style="1061" customWidth="1"/>
    <col min="40" max="40" width="3.7109375" style="1061" customWidth="1"/>
    <col min="41" max="41" width="11.7109375" style="1061" customWidth="1"/>
    <col min="42" max="42" width="8.5703125" style="1061" customWidth="1"/>
    <col min="43" max="43" width="13.7109375" style="1061" customWidth="1"/>
    <col min="44" max="45" width="23.7109375" style="1061" hidden="1" customWidth="1"/>
    <col min="46" max="46" width="11.7109375" style="1061" customWidth="1"/>
    <col min="47" max="47" width="3.7109375" style="1061" customWidth="1"/>
    <col min="48" max="48" width="11.7109375" style="1061" customWidth="1"/>
    <col min="49" max="49" width="8.5703125" style="1061" customWidth="1"/>
    <col min="50" max="50" width="14.28515625" style="1061" customWidth="1"/>
    <col min="51" max="52" width="23.7109375" style="1061" hidden="1" customWidth="1"/>
    <col min="53" max="53" width="11.7109375" style="1061" customWidth="1"/>
    <col min="54" max="54" width="3.7109375" style="1061" customWidth="1"/>
    <col min="55" max="55" width="11.7109375" style="1061" customWidth="1"/>
    <col min="56" max="56" width="8.5703125" style="1061" customWidth="1"/>
    <col min="57" max="57" width="14.140625" style="1061" customWidth="1"/>
    <col min="58" max="59" width="23.7109375" style="1061" hidden="1" customWidth="1"/>
    <col min="60" max="60" width="11.7109375" style="1061" customWidth="1"/>
    <col min="61" max="61" width="3.7109375" style="1061" customWidth="1"/>
    <col min="62" max="62" width="11.7109375" style="1061" customWidth="1"/>
    <col min="63" max="63" width="8.5703125" style="1061" customWidth="1"/>
    <col min="64" max="64" width="14.42578125" style="1061" customWidth="1"/>
    <col min="65" max="66" width="23.7109375" style="1061" hidden="1" customWidth="1"/>
    <col min="67" max="67" width="11.7109375" style="1061" customWidth="1"/>
    <col min="68" max="68" width="3.7109375" style="1061" customWidth="1"/>
    <col min="69" max="69" width="11.7109375" style="1061" customWidth="1"/>
    <col min="70" max="70" width="8.5703125" style="1061" customWidth="1"/>
    <col min="71" max="71" width="13.85546875" style="1061" customWidth="1"/>
    <col min="72" max="72" width="23.7109375" style="1061" hidden="1" customWidth="1"/>
    <col min="73" max="73" width="1.42578125" style="1061" hidden="1" customWidth="1"/>
    <col min="74" max="74" width="11.7109375" style="1061" customWidth="1"/>
    <col min="75" max="75" width="3.7109375" style="1061" customWidth="1"/>
    <col min="76" max="76" width="11.7109375" style="1061" customWidth="1"/>
    <col min="77" max="77" width="8.5703125" style="1061" customWidth="1"/>
    <col min="78" max="78" width="14" style="1061" customWidth="1"/>
    <col min="79" max="80" width="23.7109375" style="1061" hidden="1" customWidth="1"/>
    <col min="81" max="81" width="11.7109375" style="1061" customWidth="1"/>
    <col min="82" max="82" width="3.7109375" style="1061" customWidth="1"/>
    <col min="83" max="83" width="11.7109375" style="1061" customWidth="1"/>
    <col min="84" max="84" width="8.5703125" style="1061" hidden="1" customWidth="1"/>
    <col min="85" max="85" width="4.7109375" style="990" customWidth="1"/>
    <col min="86" max="86" width="115.7109375" style="990" customWidth="1"/>
    <col min="87" max="88" width="10.5703125" style="1008"/>
    <col min="89" max="89" width="11.140625" style="1008" customWidth="1"/>
    <col min="90" max="97" width="10.5703125" style="1008"/>
    <col min="98" max="319" width="10.5703125" style="990"/>
    <col min="320" max="327" width="0" style="990" hidden="1" customWidth="1"/>
    <col min="328" max="328" width="3.7109375" style="990" customWidth="1"/>
    <col min="329" max="329" width="3.85546875" style="990" customWidth="1"/>
    <col min="330" max="330" width="3.7109375" style="990" customWidth="1"/>
    <col min="331" max="331" width="12.7109375" style="990" customWidth="1"/>
    <col min="332" max="332" width="52.7109375" style="990" customWidth="1"/>
    <col min="333" max="336" width="0" style="990" hidden="1" customWidth="1"/>
    <col min="337" max="337" width="12.28515625" style="990" customWidth="1"/>
    <col min="338" max="338" width="6.42578125" style="990" customWidth="1"/>
    <col min="339" max="339" width="12.28515625" style="990" customWidth="1"/>
    <col min="340" max="340" width="0" style="990" hidden="1" customWidth="1"/>
    <col min="341" max="341" width="3.7109375" style="990" customWidth="1"/>
    <col min="342" max="342" width="11.140625" style="990" bestFit="1" customWidth="1"/>
    <col min="343" max="344" width="10.5703125" style="990"/>
    <col min="345" max="345" width="11.140625" style="990" customWidth="1"/>
    <col min="346" max="575" width="10.5703125" style="990"/>
    <col min="576" max="583" width="0" style="990" hidden="1" customWidth="1"/>
    <col min="584" max="584" width="3.7109375" style="990" customWidth="1"/>
    <col min="585" max="585" width="3.85546875" style="990" customWidth="1"/>
    <col min="586" max="586" width="3.7109375" style="990" customWidth="1"/>
    <col min="587" max="587" width="12.7109375" style="990" customWidth="1"/>
    <col min="588" max="588" width="52.7109375" style="990" customWidth="1"/>
    <col min="589" max="592" width="0" style="990" hidden="1" customWidth="1"/>
    <col min="593" max="593" width="12.28515625" style="990" customWidth="1"/>
    <col min="594" max="594" width="6.42578125" style="990" customWidth="1"/>
    <col min="595" max="595" width="12.28515625" style="990" customWidth="1"/>
    <col min="596" max="596" width="0" style="990" hidden="1" customWidth="1"/>
    <col min="597" max="597" width="3.7109375" style="990" customWidth="1"/>
    <col min="598" max="598" width="11.140625" style="990" bestFit="1" customWidth="1"/>
    <col min="599" max="600" width="10.5703125" style="990"/>
    <col min="601" max="601" width="11.140625" style="990" customWidth="1"/>
    <col min="602" max="831" width="10.5703125" style="990"/>
    <col min="832" max="839" width="0" style="990" hidden="1" customWidth="1"/>
    <col min="840" max="840" width="3.7109375" style="990" customWidth="1"/>
    <col min="841" max="841" width="3.85546875" style="990" customWidth="1"/>
    <col min="842" max="842" width="3.7109375" style="990" customWidth="1"/>
    <col min="843" max="843" width="12.7109375" style="990" customWidth="1"/>
    <col min="844" max="844" width="52.7109375" style="990" customWidth="1"/>
    <col min="845" max="848" width="0" style="990" hidden="1" customWidth="1"/>
    <col min="849" max="849" width="12.28515625" style="990" customWidth="1"/>
    <col min="850" max="850" width="6.42578125" style="990" customWidth="1"/>
    <col min="851" max="851" width="12.28515625" style="990" customWidth="1"/>
    <col min="852" max="852" width="0" style="990" hidden="1" customWidth="1"/>
    <col min="853" max="853" width="3.7109375" style="990" customWidth="1"/>
    <col min="854" max="854" width="11.140625" style="990" bestFit="1" customWidth="1"/>
    <col min="855" max="856" width="10.5703125" style="990"/>
    <col min="857" max="857" width="11.140625" style="990" customWidth="1"/>
    <col min="858" max="1087" width="10.5703125" style="990"/>
    <col min="1088" max="1095" width="0" style="990" hidden="1" customWidth="1"/>
    <col min="1096" max="1096" width="3.7109375" style="990" customWidth="1"/>
    <col min="1097" max="1097" width="3.85546875" style="990" customWidth="1"/>
    <col min="1098" max="1098" width="3.7109375" style="990" customWidth="1"/>
    <col min="1099" max="1099" width="12.7109375" style="990" customWidth="1"/>
    <col min="1100" max="1100" width="52.7109375" style="990" customWidth="1"/>
    <col min="1101" max="1104" width="0" style="990" hidden="1" customWidth="1"/>
    <col min="1105" max="1105" width="12.28515625" style="990" customWidth="1"/>
    <col min="1106" max="1106" width="6.42578125" style="990" customWidth="1"/>
    <col min="1107" max="1107" width="12.28515625" style="990" customWidth="1"/>
    <col min="1108" max="1108" width="0" style="990" hidden="1" customWidth="1"/>
    <col min="1109" max="1109" width="3.7109375" style="990" customWidth="1"/>
    <col min="1110" max="1110" width="11.140625" style="990" bestFit="1" customWidth="1"/>
    <col min="1111" max="1112" width="10.5703125" style="990"/>
    <col min="1113" max="1113" width="11.140625" style="990" customWidth="1"/>
    <col min="1114" max="1343" width="10.5703125" style="990"/>
    <col min="1344" max="1351" width="0" style="990" hidden="1" customWidth="1"/>
    <col min="1352" max="1352" width="3.7109375" style="990" customWidth="1"/>
    <col min="1353" max="1353" width="3.85546875" style="990" customWidth="1"/>
    <col min="1354" max="1354" width="3.7109375" style="990" customWidth="1"/>
    <col min="1355" max="1355" width="12.7109375" style="990" customWidth="1"/>
    <col min="1356" max="1356" width="52.7109375" style="990" customWidth="1"/>
    <col min="1357" max="1360" width="0" style="990" hidden="1" customWidth="1"/>
    <col min="1361" max="1361" width="12.28515625" style="990" customWidth="1"/>
    <col min="1362" max="1362" width="6.42578125" style="990" customWidth="1"/>
    <col min="1363" max="1363" width="12.28515625" style="990" customWidth="1"/>
    <col min="1364" max="1364" width="0" style="990" hidden="1" customWidth="1"/>
    <col min="1365" max="1365" width="3.7109375" style="990" customWidth="1"/>
    <col min="1366" max="1366" width="11.140625" style="990" bestFit="1" customWidth="1"/>
    <col min="1367" max="1368" width="10.5703125" style="990"/>
    <col min="1369" max="1369" width="11.140625" style="990" customWidth="1"/>
    <col min="1370" max="1599" width="10.5703125" style="990"/>
    <col min="1600" max="1607" width="0" style="990" hidden="1" customWidth="1"/>
    <col min="1608" max="1608" width="3.7109375" style="990" customWidth="1"/>
    <col min="1609" max="1609" width="3.85546875" style="990" customWidth="1"/>
    <col min="1610" max="1610" width="3.7109375" style="990" customWidth="1"/>
    <col min="1611" max="1611" width="12.7109375" style="990" customWidth="1"/>
    <col min="1612" max="1612" width="52.7109375" style="990" customWidth="1"/>
    <col min="1613" max="1616" width="0" style="990" hidden="1" customWidth="1"/>
    <col min="1617" max="1617" width="12.28515625" style="990" customWidth="1"/>
    <col min="1618" max="1618" width="6.42578125" style="990" customWidth="1"/>
    <col min="1619" max="1619" width="12.28515625" style="990" customWidth="1"/>
    <col min="1620" max="1620" width="0" style="990" hidden="1" customWidth="1"/>
    <col min="1621" max="1621" width="3.7109375" style="990" customWidth="1"/>
    <col min="1622" max="1622" width="11.140625" style="990" bestFit="1" customWidth="1"/>
    <col min="1623" max="1624" width="10.5703125" style="990"/>
    <col min="1625" max="1625" width="11.140625" style="990" customWidth="1"/>
    <col min="1626" max="1855" width="10.5703125" style="990"/>
    <col min="1856" max="1863" width="0" style="990" hidden="1" customWidth="1"/>
    <col min="1864" max="1864" width="3.7109375" style="990" customWidth="1"/>
    <col min="1865" max="1865" width="3.85546875" style="990" customWidth="1"/>
    <col min="1866" max="1866" width="3.7109375" style="990" customWidth="1"/>
    <col min="1867" max="1867" width="12.7109375" style="990" customWidth="1"/>
    <col min="1868" max="1868" width="52.7109375" style="990" customWidth="1"/>
    <col min="1869" max="1872" width="0" style="990" hidden="1" customWidth="1"/>
    <col min="1873" max="1873" width="12.28515625" style="990" customWidth="1"/>
    <col min="1874" max="1874" width="6.42578125" style="990" customWidth="1"/>
    <col min="1875" max="1875" width="12.28515625" style="990" customWidth="1"/>
    <col min="1876" max="1876" width="0" style="990" hidden="1" customWidth="1"/>
    <col min="1877" max="1877" width="3.7109375" style="990" customWidth="1"/>
    <col min="1878" max="1878" width="11.140625" style="990" bestFit="1" customWidth="1"/>
    <col min="1879" max="1880" width="10.5703125" style="990"/>
    <col min="1881" max="1881" width="11.140625" style="990" customWidth="1"/>
    <col min="1882" max="2111" width="10.5703125" style="990"/>
    <col min="2112" max="2119" width="0" style="990" hidden="1" customWidth="1"/>
    <col min="2120" max="2120" width="3.7109375" style="990" customWidth="1"/>
    <col min="2121" max="2121" width="3.85546875" style="990" customWidth="1"/>
    <col min="2122" max="2122" width="3.7109375" style="990" customWidth="1"/>
    <col min="2123" max="2123" width="12.7109375" style="990" customWidth="1"/>
    <col min="2124" max="2124" width="52.7109375" style="990" customWidth="1"/>
    <col min="2125" max="2128" width="0" style="990" hidden="1" customWidth="1"/>
    <col min="2129" max="2129" width="12.28515625" style="990" customWidth="1"/>
    <col min="2130" max="2130" width="6.42578125" style="990" customWidth="1"/>
    <col min="2131" max="2131" width="12.28515625" style="990" customWidth="1"/>
    <col min="2132" max="2132" width="0" style="990" hidden="1" customWidth="1"/>
    <col min="2133" max="2133" width="3.7109375" style="990" customWidth="1"/>
    <col min="2134" max="2134" width="11.140625" style="990" bestFit="1" customWidth="1"/>
    <col min="2135" max="2136" width="10.5703125" style="990"/>
    <col min="2137" max="2137" width="11.140625" style="990" customWidth="1"/>
    <col min="2138" max="2367" width="10.5703125" style="990"/>
    <col min="2368" max="2375" width="0" style="990" hidden="1" customWidth="1"/>
    <col min="2376" max="2376" width="3.7109375" style="990" customWidth="1"/>
    <col min="2377" max="2377" width="3.85546875" style="990" customWidth="1"/>
    <col min="2378" max="2378" width="3.7109375" style="990" customWidth="1"/>
    <col min="2379" max="2379" width="12.7109375" style="990" customWidth="1"/>
    <col min="2380" max="2380" width="52.7109375" style="990" customWidth="1"/>
    <col min="2381" max="2384" width="0" style="990" hidden="1" customWidth="1"/>
    <col min="2385" max="2385" width="12.28515625" style="990" customWidth="1"/>
    <col min="2386" max="2386" width="6.42578125" style="990" customWidth="1"/>
    <col min="2387" max="2387" width="12.28515625" style="990" customWidth="1"/>
    <col min="2388" max="2388" width="0" style="990" hidden="1" customWidth="1"/>
    <col min="2389" max="2389" width="3.7109375" style="990" customWidth="1"/>
    <col min="2390" max="2390" width="11.140625" style="990" bestFit="1" customWidth="1"/>
    <col min="2391" max="2392" width="10.5703125" style="990"/>
    <col min="2393" max="2393" width="11.140625" style="990" customWidth="1"/>
    <col min="2394" max="2623" width="10.5703125" style="990"/>
    <col min="2624" max="2631" width="0" style="990" hidden="1" customWidth="1"/>
    <col min="2632" max="2632" width="3.7109375" style="990" customWidth="1"/>
    <col min="2633" max="2633" width="3.85546875" style="990" customWidth="1"/>
    <col min="2634" max="2634" width="3.7109375" style="990" customWidth="1"/>
    <col min="2635" max="2635" width="12.7109375" style="990" customWidth="1"/>
    <col min="2636" max="2636" width="52.7109375" style="990" customWidth="1"/>
    <col min="2637" max="2640" width="0" style="990" hidden="1" customWidth="1"/>
    <col min="2641" max="2641" width="12.28515625" style="990" customWidth="1"/>
    <col min="2642" max="2642" width="6.42578125" style="990" customWidth="1"/>
    <col min="2643" max="2643" width="12.28515625" style="990" customWidth="1"/>
    <col min="2644" max="2644" width="0" style="990" hidden="1" customWidth="1"/>
    <col min="2645" max="2645" width="3.7109375" style="990" customWidth="1"/>
    <col min="2646" max="2646" width="11.140625" style="990" bestFit="1" customWidth="1"/>
    <col min="2647" max="2648" width="10.5703125" style="990"/>
    <col min="2649" max="2649" width="11.140625" style="990" customWidth="1"/>
    <col min="2650" max="2879" width="10.5703125" style="990"/>
    <col min="2880" max="2887" width="0" style="990" hidden="1" customWidth="1"/>
    <col min="2888" max="2888" width="3.7109375" style="990" customWidth="1"/>
    <col min="2889" max="2889" width="3.85546875" style="990" customWidth="1"/>
    <col min="2890" max="2890" width="3.7109375" style="990" customWidth="1"/>
    <col min="2891" max="2891" width="12.7109375" style="990" customWidth="1"/>
    <col min="2892" max="2892" width="52.7109375" style="990" customWidth="1"/>
    <col min="2893" max="2896" width="0" style="990" hidden="1" customWidth="1"/>
    <col min="2897" max="2897" width="12.28515625" style="990" customWidth="1"/>
    <col min="2898" max="2898" width="6.42578125" style="990" customWidth="1"/>
    <col min="2899" max="2899" width="12.28515625" style="990" customWidth="1"/>
    <col min="2900" max="2900" width="0" style="990" hidden="1" customWidth="1"/>
    <col min="2901" max="2901" width="3.7109375" style="990" customWidth="1"/>
    <col min="2902" max="2902" width="11.140625" style="990" bestFit="1" customWidth="1"/>
    <col min="2903" max="2904" width="10.5703125" style="990"/>
    <col min="2905" max="2905" width="11.140625" style="990" customWidth="1"/>
    <col min="2906" max="3135" width="10.5703125" style="990"/>
    <col min="3136" max="3143" width="0" style="990" hidden="1" customWidth="1"/>
    <col min="3144" max="3144" width="3.7109375" style="990" customWidth="1"/>
    <col min="3145" max="3145" width="3.85546875" style="990" customWidth="1"/>
    <col min="3146" max="3146" width="3.7109375" style="990" customWidth="1"/>
    <col min="3147" max="3147" width="12.7109375" style="990" customWidth="1"/>
    <col min="3148" max="3148" width="52.7109375" style="990" customWidth="1"/>
    <col min="3149" max="3152" width="0" style="990" hidden="1" customWidth="1"/>
    <col min="3153" max="3153" width="12.28515625" style="990" customWidth="1"/>
    <col min="3154" max="3154" width="6.42578125" style="990" customWidth="1"/>
    <col min="3155" max="3155" width="12.28515625" style="990" customWidth="1"/>
    <col min="3156" max="3156" width="0" style="990" hidden="1" customWidth="1"/>
    <col min="3157" max="3157" width="3.7109375" style="990" customWidth="1"/>
    <col min="3158" max="3158" width="11.140625" style="990" bestFit="1" customWidth="1"/>
    <col min="3159" max="3160" width="10.5703125" style="990"/>
    <col min="3161" max="3161" width="11.140625" style="990" customWidth="1"/>
    <col min="3162" max="3391" width="10.5703125" style="990"/>
    <col min="3392" max="3399" width="0" style="990" hidden="1" customWidth="1"/>
    <col min="3400" max="3400" width="3.7109375" style="990" customWidth="1"/>
    <col min="3401" max="3401" width="3.85546875" style="990" customWidth="1"/>
    <col min="3402" max="3402" width="3.7109375" style="990" customWidth="1"/>
    <col min="3403" max="3403" width="12.7109375" style="990" customWidth="1"/>
    <col min="3404" max="3404" width="52.7109375" style="990" customWidth="1"/>
    <col min="3405" max="3408" width="0" style="990" hidden="1" customWidth="1"/>
    <col min="3409" max="3409" width="12.28515625" style="990" customWidth="1"/>
    <col min="3410" max="3410" width="6.42578125" style="990" customWidth="1"/>
    <col min="3411" max="3411" width="12.28515625" style="990" customWidth="1"/>
    <col min="3412" max="3412" width="0" style="990" hidden="1" customWidth="1"/>
    <col min="3413" max="3413" width="3.7109375" style="990" customWidth="1"/>
    <col min="3414" max="3414" width="11.140625" style="990" bestFit="1" customWidth="1"/>
    <col min="3415" max="3416" width="10.5703125" style="990"/>
    <col min="3417" max="3417" width="11.140625" style="990" customWidth="1"/>
    <col min="3418" max="3647" width="10.5703125" style="990"/>
    <col min="3648" max="3655" width="0" style="990" hidden="1" customWidth="1"/>
    <col min="3656" max="3656" width="3.7109375" style="990" customWidth="1"/>
    <col min="3657" max="3657" width="3.85546875" style="990" customWidth="1"/>
    <col min="3658" max="3658" width="3.7109375" style="990" customWidth="1"/>
    <col min="3659" max="3659" width="12.7109375" style="990" customWidth="1"/>
    <col min="3660" max="3660" width="52.7109375" style="990" customWidth="1"/>
    <col min="3661" max="3664" width="0" style="990" hidden="1" customWidth="1"/>
    <col min="3665" max="3665" width="12.28515625" style="990" customWidth="1"/>
    <col min="3666" max="3666" width="6.42578125" style="990" customWidth="1"/>
    <col min="3667" max="3667" width="12.28515625" style="990" customWidth="1"/>
    <col min="3668" max="3668" width="0" style="990" hidden="1" customWidth="1"/>
    <col min="3669" max="3669" width="3.7109375" style="990" customWidth="1"/>
    <col min="3670" max="3670" width="11.140625" style="990" bestFit="1" customWidth="1"/>
    <col min="3671" max="3672" width="10.5703125" style="990"/>
    <col min="3673" max="3673" width="11.140625" style="990" customWidth="1"/>
    <col min="3674" max="3903" width="10.5703125" style="990"/>
    <col min="3904" max="3911" width="0" style="990" hidden="1" customWidth="1"/>
    <col min="3912" max="3912" width="3.7109375" style="990" customWidth="1"/>
    <col min="3913" max="3913" width="3.85546875" style="990" customWidth="1"/>
    <col min="3914" max="3914" width="3.7109375" style="990" customWidth="1"/>
    <col min="3915" max="3915" width="12.7109375" style="990" customWidth="1"/>
    <col min="3916" max="3916" width="52.7109375" style="990" customWidth="1"/>
    <col min="3917" max="3920" width="0" style="990" hidden="1" customWidth="1"/>
    <col min="3921" max="3921" width="12.28515625" style="990" customWidth="1"/>
    <col min="3922" max="3922" width="6.42578125" style="990" customWidth="1"/>
    <col min="3923" max="3923" width="12.28515625" style="990" customWidth="1"/>
    <col min="3924" max="3924" width="0" style="990" hidden="1" customWidth="1"/>
    <col min="3925" max="3925" width="3.7109375" style="990" customWidth="1"/>
    <col min="3926" max="3926" width="11.140625" style="990" bestFit="1" customWidth="1"/>
    <col min="3927" max="3928" width="10.5703125" style="990"/>
    <col min="3929" max="3929" width="11.140625" style="990" customWidth="1"/>
    <col min="3930" max="4159" width="10.5703125" style="990"/>
    <col min="4160" max="4167" width="0" style="990" hidden="1" customWidth="1"/>
    <col min="4168" max="4168" width="3.7109375" style="990" customWidth="1"/>
    <col min="4169" max="4169" width="3.85546875" style="990" customWidth="1"/>
    <col min="4170" max="4170" width="3.7109375" style="990" customWidth="1"/>
    <col min="4171" max="4171" width="12.7109375" style="990" customWidth="1"/>
    <col min="4172" max="4172" width="52.7109375" style="990" customWidth="1"/>
    <col min="4173" max="4176" width="0" style="990" hidden="1" customWidth="1"/>
    <col min="4177" max="4177" width="12.28515625" style="990" customWidth="1"/>
    <col min="4178" max="4178" width="6.42578125" style="990" customWidth="1"/>
    <col min="4179" max="4179" width="12.28515625" style="990" customWidth="1"/>
    <col min="4180" max="4180" width="0" style="990" hidden="1" customWidth="1"/>
    <col min="4181" max="4181" width="3.7109375" style="990" customWidth="1"/>
    <col min="4182" max="4182" width="11.140625" style="990" bestFit="1" customWidth="1"/>
    <col min="4183" max="4184" width="10.5703125" style="990"/>
    <col min="4185" max="4185" width="11.140625" style="990" customWidth="1"/>
    <col min="4186" max="4415" width="10.5703125" style="990"/>
    <col min="4416" max="4423" width="0" style="990" hidden="1" customWidth="1"/>
    <col min="4424" max="4424" width="3.7109375" style="990" customWidth="1"/>
    <col min="4425" max="4425" width="3.85546875" style="990" customWidth="1"/>
    <col min="4426" max="4426" width="3.7109375" style="990" customWidth="1"/>
    <col min="4427" max="4427" width="12.7109375" style="990" customWidth="1"/>
    <col min="4428" max="4428" width="52.7109375" style="990" customWidth="1"/>
    <col min="4429" max="4432" width="0" style="990" hidden="1" customWidth="1"/>
    <col min="4433" max="4433" width="12.28515625" style="990" customWidth="1"/>
    <col min="4434" max="4434" width="6.42578125" style="990" customWidth="1"/>
    <col min="4435" max="4435" width="12.28515625" style="990" customWidth="1"/>
    <col min="4436" max="4436" width="0" style="990" hidden="1" customWidth="1"/>
    <col min="4437" max="4437" width="3.7109375" style="990" customWidth="1"/>
    <col min="4438" max="4438" width="11.140625" style="990" bestFit="1" customWidth="1"/>
    <col min="4439" max="4440" width="10.5703125" style="990"/>
    <col min="4441" max="4441" width="11.140625" style="990" customWidth="1"/>
    <col min="4442" max="4671" width="10.5703125" style="990"/>
    <col min="4672" max="4679" width="0" style="990" hidden="1" customWidth="1"/>
    <col min="4680" max="4680" width="3.7109375" style="990" customWidth="1"/>
    <col min="4681" max="4681" width="3.85546875" style="990" customWidth="1"/>
    <col min="4682" max="4682" width="3.7109375" style="990" customWidth="1"/>
    <col min="4683" max="4683" width="12.7109375" style="990" customWidth="1"/>
    <col min="4684" max="4684" width="52.7109375" style="990" customWidth="1"/>
    <col min="4685" max="4688" width="0" style="990" hidden="1" customWidth="1"/>
    <col min="4689" max="4689" width="12.28515625" style="990" customWidth="1"/>
    <col min="4690" max="4690" width="6.42578125" style="990" customWidth="1"/>
    <col min="4691" max="4691" width="12.28515625" style="990" customWidth="1"/>
    <col min="4692" max="4692" width="0" style="990" hidden="1" customWidth="1"/>
    <col min="4693" max="4693" width="3.7109375" style="990" customWidth="1"/>
    <col min="4694" max="4694" width="11.140625" style="990" bestFit="1" customWidth="1"/>
    <col min="4695" max="4696" width="10.5703125" style="990"/>
    <col min="4697" max="4697" width="11.140625" style="990" customWidth="1"/>
    <col min="4698" max="4927" width="10.5703125" style="990"/>
    <col min="4928" max="4935" width="0" style="990" hidden="1" customWidth="1"/>
    <col min="4936" max="4936" width="3.7109375" style="990" customWidth="1"/>
    <col min="4937" max="4937" width="3.85546875" style="990" customWidth="1"/>
    <col min="4938" max="4938" width="3.7109375" style="990" customWidth="1"/>
    <col min="4939" max="4939" width="12.7109375" style="990" customWidth="1"/>
    <col min="4940" max="4940" width="52.7109375" style="990" customWidth="1"/>
    <col min="4941" max="4944" width="0" style="990" hidden="1" customWidth="1"/>
    <col min="4945" max="4945" width="12.28515625" style="990" customWidth="1"/>
    <col min="4946" max="4946" width="6.42578125" style="990" customWidth="1"/>
    <col min="4947" max="4947" width="12.28515625" style="990" customWidth="1"/>
    <col min="4948" max="4948" width="0" style="990" hidden="1" customWidth="1"/>
    <col min="4949" max="4949" width="3.7109375" style="990" customWidth="1"/>
    <col min="4950" max="4950" width="11.140625" style="990" bestFit="1" customWidth="1"/>
    <col min="4951" max="4952" width="10.5703125" style="990"/>
    <col min="4953" max="4953" width="11.140625" style="990" customWidth="1"/>
    <col min="4954" max="5183" width="10.5703125" style="990"/>
    <col min="5184" max="5191" width="0" style="990" hidden="1" customWidth="1"/>
    <col min="5192" max="5192" width="3.7109375" style="990" customWidth="1"/>
    <col min="5193" max="5193" width="3.85546875" style="990" customWidth="1"/>
    <col min="5194" max="5194" width="3.7109375" style="990" customWidth="1"/>
    <col min="5195" max="5195" width="12.7109375" style="990" customWidth="1"/>
    <col min="5196" max="5196" width="52.7109375" style="990" customWidth="1"/>
    <col min="5197" max="5200" width="0" style="990" hidden="1" customWidth="1"/>
    <col min="5201" max="5201" width="12.28515625" style="990" customWidth="1"/>
    <col min="5202" max="5202" width="6.42578125" style="990" customWidth="1"/>
    <col min="5203" max="5203" width="12.28515625" style="990" customWidth="1"/>
    <col min="5204" max="5204" width="0" style="990" hidden="1" customWidth="1"/>
    <col min="5205" max="5205" width="3.7109375" style="990" customWidth="1"/>
    <col min="5206" max="5206" width="11.140625" style="990" bestFit="1" customWidth="1"/>
    <col min="5207" max="5208" width="10.5703125" style="990"/>
    <col min="5209" max="5209" width="11.140625" style="990" customWidth="1"/>
    <col min="5210" max="5439" width="10.5703125" style="990"/>
    <col min="5440" max="5447" width="0" style="990" hidden="1" customWidth="1"/>
    <col min="5448" max="5448" width="3.7109375" style="990" customWidth="1"/>
    <col min="5449" max="5449" width="3.85546875" style="990" customWidth="1"/>
    <col min="5450" max="5450" width="3.7109375" style="990" customWidth="1"/>
    <col min="5451" max="5451" width="12.7109375" style="990" customWidth="1"/>
    <col min="5452" max="5452" width="52.7109375" style="990" customWidth="1"/>
    <col min="5453" max="5456" width="0" style="990" hidden="1" customWidth="1"/>
    <col min="5457" max="5457" width="12.28515625" style="990" customWidth="1"/>
    <col min="5458" max="5458" width="6.42578125" style="990" customWidth="1"/>
    <col min="5459" max="5459" width="12.28515625" style="990" customWidth="1"/>
    <col min="5460" max="5460" width="0" style="990" hidden="1" customWidth="1"/>
    <col min="5461" max="5461" width="3.7109375" style="990" customWidth="1"/>
    <col min="5462" max="5462" width="11.140625" style="990" bestFit="1" customWidth="1"/>
    <col min="5463" max="5464" width="10.5703125" style="990"/>
    <col min="5465" max="5465" width="11.140625" style="990" customWidth="1"/>
    <col min="5466" max="5695" width="10.5703125" style="990"/>
    <col min="5696" max="5703" width="0" style="990" hidden="1" customWidth="1"/>
    <col min="5704" max="5704" width="3.7109375" style="990" customWidth="1"/>
    <col min="5705" max="5705" width="3.85546875" style="990" customWidth="1"/>
    <col min="5706" max="5706" width="3.7109375" style="990" customWidth="1"/>
    <col min="5707" max="5707" width="12.7109375" style="990" customWidth="1"/>
    <col min="5708" max="5708" width="52.7109375" style="990" customWidth="1"/>
    <col min="5709" max="5712" width="0" style="990" hidden="1" customWidth="1"/>
    <col min="5713" max="5713" width="12.28515625" style="990" customWidth="1"/>
    <col min="5714" max="5714" width="6.42578125" style="990" customWidth="1"/>
    <col min="5715" max="5715" width="12.28515625" style="990" customWidth="1"/>
    <col min="5716" max="5716" width="0" style="990" hidden="1" customWidth="1"/>
    <col min="5717" max="5717" width="3.7109375" style="990" customWidth="1"/>
    <col min="5718" max="5718" width="11.140625" style="990" bestFit="1" customWidth="1"/>
    <col min="5719" max="5720" width="10.5703125" style="990"/>
    <col min="5721" max="5721" width="11.140625" style="990" customWidth="1"/>
    <col min="5722" max="5951" width="10.5703125" style="990"/>
    <col min="5952" max="5959" width="0" style="990" hidden="1" customWidth="1"/>
    <col min="5960" max="5960" width="3.7109375" style="990" customWidth="1"/>
    <col min="5961" max="5961" width="3.85546875" style="990" customWidth="1"/>
    <col min="5962" max="5962" width="3.7109375" style="990" customWidth="1"/>
    <col min="5963" max="5963" width="12.7109375" style="990" customWidth="1"/>
    <col min="5964" max="5964" width="52.7109375" style="990" customWidth="1"/>
    <col min="5965" max="5968" width="0" style="990" hidden="1" customWidth="1"/>
    <col min="5969" max="5969" width="12.28515625" style="990" customWidth="1"/>
    <col min="5970" max="5970" width="6.42578125" style="990" customWidth="1"/>
    <col min="5971" max="5971" width="12.28515625" style="990" customWidth="1"/>
    <col min="5972" max="5972" width="0" style="990" hidden="1" customWidth="1"/>
    <col min="5973" max="5973" width="3.7109375" style="990" customWidth="1"/>
    <col min="5974" max="5974" width="11.140625" style="990" bestFit="1" customWidth="1"/>
    <col min="5975" max="5976" width="10.5703125" style="990"/>
    <col min="5977" max="5977" width="11.140625" style="990" customWidth="1"/>
    <col min="5978" max="6207" width="10.5703125" style="990"/>
    <col min="6208" max="6215" width="0" style="990" hidden="1" customWidth="1"/>
    <col min="6216" max="6216" width="3.7109375" style="990" customWidth="1"/>
    <col min="6217" max="6217" width="3.85546875" style="990" customWidth="1"/>
    <col min="6218" max="6218" width="3.7109375" style="990" customWidth="1"/>
    <col min="6219" max="6219" width="12.7109375" style="990" customWidth="1"/>
    <col min="6220" max="6220" width="52.7109375" style="990" customWidth="1"/>
    <col min="6221" max="6224" width="0" style="990" hidden="1" customWidth="1"/>
    <col min="6225" max="6225" width="12.28515625" style="990" customWidth="1"/>
    <col min="6226" max="6226" width="6.42578125" style="990" customWidth="1"/>
    <col min="6227" max="6227" width="12.28515625" style="990" customWidth="1"/>
    <col min="6228" max="6228" width="0" style="990" hidden="1" customWidth="1"/>
    <col min="6229" max="6229" width="3.7109375" style="990" customWidth="1"/>
    <col min="6230" max="6230" width="11.140625" style="990" bestFit="1" customWidth="1"/>
    <col min="6231" max="6232" width="10.5703125" style="990"/>
    <col min="6233" max="6233" width="11.140625" style="990" customWidth="1"/>
    <col min="6234" max="6463" width="10.5703125" style="990"/>
    <col min="6464" max="6471" width="0" style="990" hidden="1" customWidth="1"/>
    <col min="6472" max="6472" width="3.7109375" style="990" customWidth="1"/>
    <col min="6473" max="6473" width="3.85546875" style="990" customWidth="1"/>
    <col min="6474" max="6474" width="3.7109375" style="990" customWidth="1"/>
    <col min="6475" max="6475" width="12.7109375" style="990" customWidth="1"/>
    <col min="6476" max="6476" width="52.7109375" style="990" customWidth="1"/>
    <col min="6477" max="6480" width="0" style="990" hidden="1" customWidth="1"/>
    <col min="6481" max="6481" width="12.28515625" style="990" customWidth="1"/>
    <col min="6482" max="6482" width="6.42578125" style="990" customWidth="1"/>
    <col min="6483" max="6483" width="12.28515625" style="990" customWidth="1"/>
    <col min="6484" max="6484" width="0" style="990" hidden="1" customWidth="1"/>
    <col min="6485" max="6485" width="3.7109375" style="990" customWidth="1"/>
    <col min="6486" max="6486" width="11.140625" style="990" bestFit="1" customWidth="1"/>
    <col min="6487" max="6488" width="10.5703125" style="990"/>
    <col min="6489" max="6489" width="11.140625" style="990" customWidth="1"/>
    <col min="6490" max="6719" width="10.5703125" style="990"/>
    <col min="6720" max="6727" width="0" style="990" hidden="1" customWidth="1"/>
    <col min="6728" max="6728" width="3.7109375" style="990" customWidth="1"/>
    <col min="6729" max="6729" width="3.85546875" style="990" customWidth="1"/>
    <col min="6730" max="6730" width="3.7109375" style="990" customWidth="1"/>
    <col min="6731" max="6731" width="12.7109375" style="990" customWidth="1"/>
    <col min="6732" max="6732" width="52.7109375" style="990" customWidth="1"/>
    <col min="6733" max="6736" width="0" style="990" hidden="1" customWidth="1"/>
    <col min="6737" max="6737" width="12.28515625" style="990" customWidth="1"/>
    <col min="6738" max="6738" width="6.42578125" style="990" customWidth="1"/>
    <col min="6739" max="6739" width="12.28515625" style="990" customWidth="1"/>
    <col min="6740" max="6740" width="0" style="990" hidden="1" customWidth="1"/>
    <col min="6741" max="6741" width="3.7109375" style="990" customWidth="1"/>
    <col min="6742" max="6742" width="11.140625" style="990" bestFit="1" customWidth="1"/>
    <col min="6743" max="6744" width="10.5703125" style="990"/>
    <col min="6745" max="6745" width="11.140625" style="990" customWidth="1"/>
    <col min="6746" max="6975" width="10.5703125" style="990"/>
    <col min="6976" max="6983" width="0" style="990" hidden="1" customWidth="1"/>
    <col min="6984" max="6984" width="3.7109375" style="990" customWidth="1"/>
    <col min="6985" max="6985" width="3.85546875" style="990" customWidth="1"/>
    <col min="6986" max="6986" width="3.7109375" style="990" customWidth="1"/>
    <col min="6987" max="6987" width="12.7109375" style="990" customWidth="1"/>
    <col min="6988" max="6988" width="52.7109375" style="990" customWidth="1"/>
    <col min="6989" max="6992" width="0" style="990" hidden="1" customWidth="1"/>
    <col min="6993" max="6993" width="12.28515625" style="990" customWidth="1"/>
    <col min="6994" max="6994" width="6.42578125" style="990" customWidth="1"/>
    <col min="6995" max="6995" width="12.28515625" style="990" customWidth="1"/>
    <col min="6996" max="6996" width="0" style="990" hidden="1" customWidth="1"/>
    <col min="6997" max="6997" width="3.7109375" style="990" customWidth="1"/>
    <col min="6998" max="6998" width="11.140625" style="990" bestFit="1" customWidth="1"/>
    <col min="6999" max="7000" width="10.5703125" style="990"/>
    <col min="7001" max="7001" width="11.140625" style="990" customWidth="1"/>
    <col min="7002" max="7231" width="10.5703125" style="990"/>
    <col min="7232" max="7239" width="0" style="990" hidden="1" customWidth="1"/>
    <col min="7240" max="7240" width="3.7109375" style="990" customWidth="1"/>
    <col min="7241" max="7241" width="3.85546875" style="990" customWidth="1"/>
    <col min="7242" max="7242" width="3.7109375" style="990" customWidth="1"/>
    <col min="7243" max="7243" width="12.7109375" style="990" customWidth="1"/>
    <col min="7244" max="7244" width="52.7109375" style="990" customWidth="1"/>
    <col min="7245" max="7248" width="0" style="990" hidden="1" customWidth="1"/>
    <col min="7249" max="7249" width="12.28515625" style="990" customWidth="1"/>
    <col min="7250" max="7250" width="6.42578125" style="990" customWidth="1"/>
    <col min="7251" max="7251" width="12.28515625" style="990" customWidth="1"/>
    <col min="7252" max="7252" width="0" style="990" hidden="1" customWidth="1"/>
    <col min="7253" max="7253" width="3.7109375" style="990" customWidth="1"/>
    <col min="7254" max="7254" width="11.140625" style="990" bestFit="1" customWidth="1"/>
    <col min="7255" max="7256" width="10.5703125" style="990"/>
    <col min="7257" max="7257" width="11.140625" style="990" customWidth="1"/>
    <col min="7258" max="7487" width="10.5703125" style="990"/>
    <col min="7488" max="7495" width="0" style="990" hidden="1" customWidth="1"/>
    <col min="7496" max="7496" width="3.7109375" style="990" customWidth="1"/>
    <col min="7497" max="7497" width="3.85546875" style="990" customWidth="1"/>
    <col min="7498" max="7498" width="3.7109375" style="990" customWidth="1"/>
    <col min="7499" max="7499" width="12.7109375" style="990" customWidth="1"/>
    <col min="7500" max="7500" width="52.7109375" style="990" customWidth="1"/>
    <col min="7501" max="7504" width="0" style="990" hidden="1" customWidth="1"/>
    <col min="7505" max="7505" width="12.28515625" style="990" customWidth="1"/>
    <col min="7506" max="7506" width="6.42578125" style="990" customWidth="1"/>
    <col min="7507" max="7507" width="12.28515625" style="990" customWidth="1"/>
    <col min="7508" max="7508" width="0" style="990" hidden="1" customWidth="1"/>
    <col min="7509" max="7509" width="3.7109375" style="990" customWidth="1"/>
    <col min="7510" max="7510" width="11.140625" style="990" bestFit="1" customWidth="1"/>
    <col min="7511" max="7512" width="10.5703125" style="990"/>
    <col min="7513" max="7513" width="11.140625" style="990" customWidth="1"/>
    <col min="7514" max="7743" width="10.5703125" style="990"/>
    <col min="7744" max="7751" width="0" style="990" hidden="1" customWidth="1"/>
    <col min="7752" max="7752" width="3.7109375" style="990" customWidth="1"/>
    <col min="7753" max="7753" width="3.85546875" style="990" customWidth="1"/>
    <col min="7754" max="7754" width="3.7109375" style="990" customWidth="1"/>
    <col min="7755" max="7755" width="12.7109375" style="990" customWidth="1"/>
    <col min="7756" max="7756" width="52.7109375" style="990" customWidth="1"/>
    <col min="7757" max="7760" width="0" style="990" hidden="1" customWidth="1"/>
    <col min="7761" max="7761" width="12.28515625" style="990" customWidth="1"/>
    <col min="7762" max="7762" width="6.42578125" style="990" customWidth="1"/>
    <col min="7763" max="7763" width="12.28515625" style="990" customWidth="1"/>
    <col min="7764" max="7764" width="0" style="990" hidden="1" customWidth="1"/>
    <col min="7765" max="7765" width="3.7109375" style="990" customWidth="1"/>
    <col min="7766" max="7766" width="11.140625" style="990" bestFit="1" customWidth="1"/>
    <col min="7767" max="7768" width="10.5703125" style="990"/>
    <col min="7769" max="7769" width="11.140625" style="990" customWidth="1"/>
    <col min="7770" max="7999" width="10.5703125" style="990"/>
    <col min="8000" max="8007" width="0" style="990" hidden="1" customWidth="1"/>
    <col min="8008" max="8008" width="3.7109375" style="990" customWidth="1"/>
    <col min="8009" max="8009" width="3.85546875" style="990" customWidth="1"/>
    <col min="8010" max="8010" width="3.7109375" style="990" customWidth="1"/>
    <col min="8011" max="8011" width="12.7109375" style="990" customWidth="1"/>
    <col min="8012" max="8012" width="52.7109375" style="990" customWidth="1"/>
    <col min="8013" max="8016" width="0" style="990" hidden="1" customWidth="1"/>
    <col min="8017" max="8017" width="12.28515625" style="990" customWidth="1"/>
    <col min="8018" max="8018" width="6.42578125" style="990" customWidth="1"/>
    <col min="8019" max="8019" width="12.28515625" style="990" customWidth="1"/>
    <col min="8020" max="8020" width="0" style="990" hidden="1" customWidth="1"/>
    <col min="8021" max="8021" width="3.7109375" style="990" customWidth="1"/>
    <col min="8022" max="8022" width="11.140625" style="990" bestFit="1" customWidth="1"/>
    <col min="8023" max="8024" width="10.5703125" style="990"/>
    <col min="8025" max="8025" width="11.140625" style="990" customWidth="1"/>
    <col min="8026" max="8255" width="10.5703125" style="990"/>
    <col min="8256" max="8263" width="0" style="990" hidden="1" customWidth="1"/>
    <col min="8264" max="8264" width="3.7109375" style="990" customWidth="1"/>
    <col min="8265" max="8265" width="3.85546875" style="990" customWidth="1"/>
    <col min="8266" max="8266" width="3.7109375" style="990" customWidth="1"/>
    <col min="8267" max="8267" width="12.7109375" style="990" customWidth="1"/>
    <col min="8268" max="8268" width="52.7109375" style="990" customWidth="1"/>
    <col min="8269" max="8272" width="0" style="990" hidden="1" customWidth="1"/>
    <col min="8273" max="8273" width="12.28515625" style="990" customWidth="1"/>
    <col min="8274" max="8274" width="6.42578125" style="990" customWidth="1"/>
    <col min="8275" max="8275" width="12.28515625" style="990" customWidth="1"/>
    <col min="8276" max="8276" width="0" style="990" hidden="1" customWidth="1"/>
    <col min="8277" max="8277" width="3.7109375" style="990" customWidth="1"/>
    <col min="8278" max="8278" width="11.140625" style="990" bestFit="1" customWidth="1"/>
    <col min="8279" max="8280" width="10.5703125" style="990"/>
    <col min="8281" max="8281" width="11.140625" style="990" customWidth="1"/>
    <col min="8282" max="8511" width="10.5703125" style="990"/>
    <col min="8512" max="8519" width="0" style="990" hidden="1" customWidth="1"/>
    <col min="8520" max="8520" width="3.7109375" style="990" customWidth="1"/>
    <col min="8521" max="8521" width="3.85546875" style="990" customWidth="1"/>
    <col min="8522" max="8522" width="3.7109375" style="990" customWidth="1"/>
    <col min="8523" max="8523" width="12.7109375" style="990" customWidth="1"/>
    <col min="8524" max="8524" width="52.7109375" style="990" customWidth="1"/>
    <col min="8525" max="8528" width="0" style="990" hidden="1" customWidth="1"/>
    <col min="8529" max="8529" width="12.28515625" style="990" customWidth="1"/>
    <col min="8530" max="8530" width="6.42578125" style="990" customWidth="1"/>
    <col min="8531" max="8531" width="12.28515625" style="990" customWidth="1"/>
    <col min="8532" max="8532" width="0" style="990" hidden="1" customWidth="1"/>
    <col min="8533" max="8533" width="3.7109375" style="990" customWidth="1"/>
    <col min="8534" max="8534" width="11.140625" style="990" bestFit="1" customWidth="1"/>
    <col min="8535" max="8536" width="10.5703125" style="990"/>
    <col min="8537" max="8537" width="11.140625" style="990" customWidth="1"/>
    <col min="8538" max="8767" width="10.5703125" style="990"/>
    <col min="8768" max="8775" width="0" style="990" hidden="1" customWidth="1"/>
    <col min="8776" max="8776" width="3.7109375" style="990" customWidth="1"/>
    <col min="8777" max="8777" width="3.85546875" style="990" customWidth="1"/>
    <col min="8778" max="8778" width="3.7109375" style="990" customWidth="1"/>
    <col min="8779" max="8779" width="12.7109375" style="990" customWidth="1"/>
    <col min="8780" max="8780" width="52.7109375" style="990" customWidth="1"/>
    <col min="8781" max="8784" width="0" style="990" hidden="1" customWidth="1"/>
    <col min="8785" max="8785" width="12.28515625" style="990" customWidth="1"/>
    <col min="8786" max="8786" width="6.42578125" style="990" customWidth="1"/>
    <col min="8787" max="8787" width="12.28515625" style="990" customWidth="1"/>
    <col min="8788" max="8788" width="0" style="990" hidden="1" customWidth="1"/>
    <col min="8789" max="8789" width="3.7109375" style="990" customWidth="1"/>
    <col min="8790" max="8790" width="11.140625" style="990" bestFit="1" customWidth="1"/>
    <col min="8791" max="8792" width="10.5703125" style="990"/>
    <col min="8793" max="8793" width="11.140625" style="990" customWidth="1"/>
    <col min="8794" max="9023" width="10.5703125" style="990"/>
    <col min="9024" max="9031" width="0" style="990" hidden="1" customWidth="1"/>
    <col min="9032" max="9032" width="3.7109375" style="990" customWidth="1"/>
    <col min="9033" max="9033" width="3.85546875" style="990" customWidth="1"/>
    <col min="9034" max="9034" width="3.7109375" style="990" customWidth="1"/>
    <col min="9035" max="9035" width="12.7109375" style="990" customWidth="1"/>
    <col min="9036" max="9036" width="52.7109375" style="990" customWidth="1"/>
    <col min="9037" max="9040" width="0" style="990" hidden="1" customWidth="1"/>
    <col min="9041" max="9041" width="12.28515625" style="990" customWidth="1"/>
    <col min="9042" max="9042" width="6.42578125" style="990" customWidth="1"/>
    <col min="9043" max="9043" width="12.28515625" style="990" customWidth="1"/>
    <col min="9044" max="9044" width="0" style="990" hidden="1" customWidth="1"/>
    <col min="9045" max="9045" width="3.7109375" style="990" customWidth="1"/>
    <col min="9046" max="9046" width="11.140625" style="990" bestFit="1" customWidth="1"/>
    <col min="9047" max="9048" width="10.5703125" style="990"/>
    <col min="9049" max="9049" width="11.140625" style="990" customWidth="1"/>
    <col min="9050" max="9279" width="10.5703125" style="990"/>
    <col min="9280" max="9287" width="0" style="990" hidden="1" customWidth="1"/>
    <col min="9288" max="9288" width="3.7109375" style="990" customWidth="1"/>
    <col min="9289" max="9289" width="3.85546875" style="990" customWidth="1"/>
    <col min="9290" max="9290" width="3.7109375" style="990" customWidth="1"/>
    <col min="9291" max="9291" width="12.7109375" style="990" customWidth="1"/>
    <col min="9292" max="9292" width="52.7109375" style="990" customWidth="1"/>
    <col min="9293" max="9296" width="0" style="990" hidden="1" customWidth="1"/>
    <col min="9297" max="9297" width="12.28515625" style="990" customWidth="1"/>
    <col min="9298" max="9298" width="6.42578125" style="990" customWidth="1"/>
    <col min="9299" max="9299" width="12.28515625" style="990" customWidth="1"/>
    <col min="9300" max="9300" width="0" style="990" hidden="1" customWidth="1"/>
    <col min="9301" max="9301" width="3.7109375" style="990" customWidth="1"/>
    <col min="9302" max="9302" width="11.140625" style="990" bestFit="1" customWidth="1"/>
    <col min="9303" max="9304" width="10.5703125" style="990"/>
    <col min="9305" max="9305" width="11.140625" style="990" customWidth="1"/>
    <col min="9306" max="9535" width="10.5703125" style="990"/>
    <col min="9536" max="9543" width="0" style="990" hidden="1" customWidth="1"/>
    <col min="9544" max="9544" width="3.7109375" style="990" customWidth="1"/>
    <col min="9545" max="9545" width="3.85546875" style="990" customWidth="1"/>
    <col min="9546" max="9546" width="3.7109375" style="990" customWidth="1"/>
    <col min="9547" max="9547" width="12.7109375" style="990" customWidth="1"/>
    <col min="9548" max="9548" width="52.7109375" style="990" customWidth="1"/>
    <col min="9549" max="9552" width="0" style="990" hidden="1" customWidth="1"/>
    <col min="9553" max="9553" width="12.28515625" style="990" customWidth="1"/>
    <col min="9554" max="9554" width="6.42578125" style="990" customWidth="1"/>
    <col min="9555" max="9555" width="12.28515625" style="990" customWidth="1"/>
    <col min="9556" max="9556" width="0" style="990" hidden="1" customWidth="1"/>
    <col min="9557" max="9557" width="3.7109375" style="990" customWidth="1"/>
    <col min="9558" max="9558" width="11.140625" style="990" bestFit="1" customWidth="1"/>
    <col min="9559" max="9560" width="10.5703125" style="990"/>
    <col min="9561" max="9561" width="11.140625" style="990" customWidth="1"/>
    <col min="9562" max="9791" width="10.5703125" style="990"/>
    <col min="9792" max="9799" width="0" style="990" hidden="1" customWidth="1"/>
    <col min="9800" max="9800" width="3.7109375" style="990" customWidth="1"/>
    <col min="9801" max="9801" width="3.85546875" style="990" customWidth="1"/>
    <col min="9802" max="9802" width="3.7109375" style="990" customWidth="1"/>
    <col min="9803" max="9803" width="12.7109375" style="990" customWidth="1"/>
    <col min="9804" max="9804" width="52.7109375" style="990" customWidth="1"/>
    <col min="9805" max="9808" width="0" style="990" hidden="1" customWidth="1"/>
    <col min="9809" max="9809" width="12.28515625" style="990" customWidth="1"/>
    <col min="9810" max="9810" width="6.42578125" style="990" customWidth="1"/>
    <col min="9811" max="9811" width="12.28515625" style="990" customWidth="1"/>
    <col min="9812" max="9812" width="0" style="990" hidden="1" customWidth="1"/>
    <col min="9813" max="9813" width="3.7109375" style="990" customWidth="1"/>
    <col min="9814" max="9814" width="11.140625" style="990" bestFit="1" customWidth="1"/>
    <col min="9815" max="9816" width="10.5703125" style="990"/>
    <col min="9817" max="9817" width="11.140625" style="990" customWidth="1"/>
    <col min="9818" max="10047" width="10.5703125" style="990"/>
    <col min="10048" max="10055" width="0" style="990" hidden="1" customWidth="1"/>
    <col min="10056" max="10056" width="3.7109375" style="990" customWidth="1"/>
    <col min="10057" max="10057" width="3.85546875" style="990" customWidth="1"/>
    <col min="10058" max="10058" width="3.7109375" style="990" customWidth="1"/>
    <col min="10059" max="10059" width="12.7109375" style="990" customWidth="1"/>
    <col min="10060" max="10060" width="52.7109375" style="990" customWidth="1"/>
    <col min="10061" max="10064" width="0" style="990" hidden="1" customWidth="1"/>
    <col min="10065" max="10065" width="12.28515625" style="990" customWidth="1"/>
    <col min="10066" max="10066" width="6.42578125" style="990" customWidth="1"/>
    <col min="10067" max="10067" width="12.28515625" style="990" customWidth="1"/>
    <col min="10068" max="10068" width="0" style="990" hidden="1" customWidth="1"/>
    <col min="10069" max="10069" width="3.7109375" style="990" customWidth="1"/>
    <col min="10070" max="10070" width="11.140625" style="990" bestFit="1" customWidth="1"/>
    <col min="10071" max="10072" width="10.5703125" style="990"/>
    <col min="10073" max="10073" width="11.140625" style="990" customWidth="1"/>
    <col min="10074" max="10303" width="10.5703125" style="990"/>
    <col min="10304" max="10311" width="0" style="990" hidden="1" customWidth="1"/>
    <col min="10312" max="10312" width="3.7109375" style="990" customWidth="1"/>
    <col min="10313" max="10313" width="3.85546875" style="990" customWidth="1"/>
    <col min="10314" max="10314" width="3.7109375" style="990" customWidth="1"/>
    <col min="10315" max="10315" width="12.7109375" style="990" customWidth="1"/>
    <col min="10316" max="10316" width="52.7109375" style="990" customWidth="1"/>
    <col min="10317" max="10320" width="0" style="990" hidden="1" customWidth="1"/>
    <col min="10321" max="10321" width="12.28515625" style="990" customWidth="1"/>
    <col min="10322" max="10322" width="6.42578125" style="990" customWidth="1"/>
    <col min="10323" max="10323" width="12.28515625" style="990" customWidth="1"/>
    <col min="10324" max="10324" width="0" style="990" hidden="1" customWidth="1"/>
    <col min="10325" max="10325" width="3.7109375" style="990" customWidth="1"/>
    <col min="10326" max="10326" width="11.140625" style="990" bestFit="1" customWidth="1"/>
    <col min="10327" max="10328" width="10.5703125" style="990"/>
    <col min="10329" max="10329" width="11.140625" style="990" customWidth="1"/>
    <col min="10330" max="10559" width="10.5703125" style="990"/>
    <col min="10560" max="10567" width="0" style="990" hidden="1" customWidth="1"/>
    <col min="10568" max="10568" width="3.7109375" style="990" customWidth="1"/>
    <col min="10569" max="10569" width="3.85546875" style="990" customWidth="1"/>
    <col min="10570" max="10570" width="3.7109375" style="990" customWidth="1"/>
    <col min="10571" max="10571" width="12.7109375" style="990" customWidth="1"/>
    <col min="10572" max="10572" width="52.7109375" style="990" customWidth="1"/>
    <col min="10573" max="10576" width="0" style="990" hidden="1" customWidth="1"/>
    <col min="10577" max="10577" width="12.28515625" style="990" customWidth="1"/>
    <col min="10578" max="10578" width="6.42578125" style="990" customWidth="1"/>
    <col min="10579" max="10579" width="12.28515625" style="990" customWidth="1"/>
    <col min="10580" max="10580" width="0" style="990" hidden="1" customWidth="1"/>
    <col min="10581" max="10581" width="3.7109375" style="990" customWidth="1"/>
    <col min="10582" max="10582" width="11.140625" style="990" bestFit="1" customWidth="1"/>
    <col min="10583" max="10584" width="10.5703125" style="990"/>
    <col min="10585" max="10585" width="11.140625" style="990" customWidth="1"/>
    <col min="10586" max="10815" width="10.5703125" style="990"/>
    <col min="10816" max="10823" width="0" style="990" hidden="1" customWidth="1"/>
    <col min="10824" max="10824" width="3.7109375" style="990" customWidth="1"/>
    <col min="10825" max="10825" width="3.85546875" style="990" customWidth="1"/>
    <col min="10826" max="10826" width="3.7109375" style="990" customWidth="1"/>
    <col min="10827" max="10827" width="12.7109375" style="990" customWidth="1"/>
    <col min="10828" max="10828" width="52.7109375" style="990" customWidth="1"/>
    <col min="10829" max="10832" width="0" style="990" hidden="1" customWidth="1"/>
    <col min="10833" max="10833" width="12.28515625" style="990" customWidth="1"/>
    <col min="10834" max="10834" width="6.42578125" style="990" customWidth="1"/>
    <col min="10835" max="10835" width="12.28515625" style="990" customWidth="1"/>
    <col min="10836" max="10836" width="0" style="990" hidden="1" customWidth="1"/>
    <col min="10837" max="10837" width="3.7109375" style="990" customWidth="1"/>
    <col min="10838" max="10838" width="11.140625" style="990" bestFit="1" customWidth="1"/>
    <col min="10839" max="10840" width="10.5703125" style="990"/>
    <col min="10841" max="10841" width="11.140625" style="990" customWidth="1"/>
    <col min="10842" max="11071" width="10.5703125" style="990"/>
    <col min="11072" max="11079" width="0" style="990" hidden="1" customWidth="1"/>
    <col min="11080" max="11080" width="3.7109375" style="990" customWidth="1"/>
    <col min="11081" max="11081" width="3.85546875" style="990" customWidth="1"/>
    <col min="11082" max="11082" width="3.7109375" style="990" customWidth="1"/>
    <col min="11083" max="11083" width="12.7109375" style="990" customWidth="1"/>
    <col min="11084" max="11084" width="52.7109375" style="990" customWidth="1"/>
    <col min="11085" max="11088" width="0" style="990" hidden="1" customWidth="1"/>
    <col min="11089" max="11089" width="12.28515625" style="990" customWidth="1"/>
    <col min="11090" max="11090" width="6.42578125" style="990" customWidth="1"/>
    <col min="11091" max="11091" width="12.28515625" style="990" customWidth="1"/>
    <col min="11092" max="11092" width="0" style="990" hidden="1" customWidth="1"/>
    <col min="11093" max="11093" width="3.7109375" style="990" customWidth="1"/>
    <col min="11094" max="11094" width="11.140625" style="990" bestFit="1" customWidth="1"/>
    <col min="11095" max="11096" width="10.5703125" style="990"/>
    <col min="11097" max="11097" width="11.140625" style="990" customWidth="1"/>
    <col min="11098" max="11327" width="10.5703125" style="990"/>
    <col min="11328" max="11335" width="0" style="990" hidden="1" customWidth="1"/>
    <col min="11336" max="11336" width="3.7109375" style="990" customWidth="1"/>
    <col min="11337" max="11337" width="3.85546875" style="990" customWidth="1"/>
    <col min="11338" max="11338" width="3.7109375" style="990" customWidth="1"/>
    <col min="11339" max="11339" width="12.7109375" style="990" customWidth="1"/>
    <col min="11340" max="11340" width="52.7109375" style="990" customWidth="1"/>
    <col min="11341" max="11344" width="0" style="990" hidden="1" customWidth="1"/>
    <col min="11345" max="11345" width="12.28515625" style="990" customWidth="1"/>
    <col min="11346" max="11346" width="6.42578125" style="990" customWidth="1"/>
    <col min="11347" max="11347" width="12.28515625" style="990" customWidth="1"/>
    <col min="11348" max="11348" width="0" style="990" hidden="1" customWidth="1"/>
    <col min="11349" max="11349" width="3.7109375" style="990" customWidth="1"/>
    <col min="11350" max="11350" width="11.140625" style="990" bestFit="1" customWidth="1"/>
    <col min="11351" max="11352" width="10.5703125" style="990"/>
    <col min="11353" max="11353" width="11.140625" style="990" customWidth="1"/>
    <col min="11354" max="11583" width="10.5703125" style="990"/>
    <col min="11584" max="11591" width="0" style="990" hidden="1" customWidth="1"/>
    <col min="11592" max="11592" width="3.7109375" style="990" customWidth="1"/>
    <col min="11593" max="11593" width="3.85546875" style="990" customWidth="1"/>
    <col min="11594" max="11594" width="3.7109375" style="990" customWidth="1"/>
    <col min="11595" max="11595" width="12.7109375" style="990" customWidth="1"/>
    <col min="11596" max="11596" width="52.7109375" style="990" customWidth="1"/>
    <col min="11597" max="11600" width="0" style="990" hidden="1" customWidth="1"/>
    <col min="11601" max="11601" width="12.28515625" style="990" customWidth="1"/>
    <col min="11602" max="11602" width="6.42578125" style="990" customWidth="1"/>
    <col min="11603" max="11603" width="12.28515625" style="990" customWidth="1"/>
    <col min="11604" max="11604" width="0" style="990" hidden="1" customWidth="1"/>
    <col min="11605" max="11605" width="3.7109375" style="990" customWidth="1"/>
    <col min="11606" max="11606" width="11.140625" style="990" bestFit="1" customWidth="1"/>
    <col min="11607" max="11608" width="10.5703125" style="990"/>
    <col min="11609" max="11609" width="11.140625" style="990" customWidth="1"/>
    <col min="11610" max="11839" width="10.5703125" style="990"/>
    <col min="11840" max="11847" width="0" style="990" hidden="1" customWidth="1"/>
    <col min="11848" max="11848" width="3.7109375" style="990" customWidth="1"/>
    <col min="11849" max="11849" width="3.85546875" style="990" customWidth="1"/>
    <col min="11850" max="11850" width="3.7109375" style="990" customWidth="1"/>
    <col min="11851" max="11851" width="12.7109375" style="990" customWidth="1"/>
    <col min="11852" max="11852" width="52.7109375" style="990" customWidth="1"/>
    <col min="11853" max="11856" width="0" style="990" hidden="1" customWidth="1"/>
    <col min="11857" max="11857" width="12.28515625" style="990" customWidth="1"/>
    <col min="11858" max="11858" width="6.42578125" style="990" customWidth="1"/>
    <col min="11859" max="11859" width="12.28515625" style="990" customWidth="1"/>
    <col min="11860" max="11860" width="0" style="990" hidden="1" customWidth="1"/>
    <col min="11861" max="11861" width="3.7109375" style="990" customWidth="1"/>
    <col min="11862" max="11862" width="11.140625" style="990" bestFit="1" customWidth="1"/>
    <col min="11863" max="11864" width="10.5703125" style="990"/>
    <col min="11865" max="11865" width="11.140625" style="990" customWidth="1"/>
    <col min="11866" max="12095" width="10.5703125" style="990"/>
    <col min="12096" max="12103" width="0" style="990" hidden="1" customWidth="1"/>
    <col min="12104" max="12104" width="3.7109375" style="990" customWidth="1"/>
    <col min="12105" max="12105" width="3.85546875" style="990" customWidth="1"/>
    <col min="12106" max="12106" width="3.7109375" style="990" customWidth="1"/>
    <col min="12107" max="12107" width="12.7109375" style="990" customWidth="1"/>
    <col min="12108" max="12108" width="52.7109375" style="990" customWidth="1"/>
    <col min="12109" max="12112" width="0" style="990" hidden="1" customWidth="1"/>
    <col min="12113" max="12113" width="12.28515625" style="990" customWidth="1"/>
    <col min="12114" max="12114" width="6.42578125" style="990" customWidth="1"/>
    <col min="12115" max="12115" width="12.28515625" style="990" customWidth="1"/>
    <col min="12116" max="12116" width="0" style="990" hidden="1" customWidth="1"/>
    <col min="12117" max="12117" width="3.7109375" style="990" customWidth="1"/>
    <col min="12118" max="12118" width="11.140625" style="990" bestFit="1" customWidth="1"/>
    <col min="12119" max="12120" width="10.5703125" style="990"/>
    <col min="12121" max="12121" width="11.140625" style="990" customWidth="1"/>
    <col min="12122" max="12351" width="10.5703125" style="990"/>
    <col min="12352" max="12359" width="0" style="990" hidden="1" customWidth="1"/>
    <col min="12360" max="12360" width="3.7109375" style="990" customWidth="1"/>
    <col min="12361" max="12361" width="3.85546875" style="990" customWidth="1"/>
    <col min="12362" max="12362" width="3.7109375" style="990" customWidth="1"/>
    <col min="12363" max="12363" width="12.7109375" style="990" customWidth="1"/>
    <col min="12364" max="12364" width="52.7109375" style="990" customWidth="1"/>
    <col min="12365" max="12368" width="0" style="990" hidden="1" customWidth="1"/>
    <col min="12369" max="12369" width="12.28515625" style="990" customWidth="1"/>
    <col min="12370" max="12370" width="6.42578125" style="990" customWidth="1"/>
    <col min="12371" max="12371" width="12.28515625" style="990" customWidth="1"/>
    <col min="12372" max="12372" width="0" style="990" hidden="1" customWidth="1"/>
    <col min="12373" max="12373" width="3.7109375" style="990" customWidth="1"/>
    <col min="12374" max="12374" width="11.140625" style="990" bestFit="1" customWidth="1"/>
    <col min="12375" max="12376" width="10.5703125" style="990"/>
    <col min="12377" max="12377" width="11.140625" style="990" customWidth="1"/>
    <col min="12378" max="12607" width="10.5703125" style="990"/>
    <col min="12608" max="12615" width="0" style="990" hidden="1" customWidth="1"/>
    <col min="12616" max="12616" width="3.7109375" style="990" customWidth="1"/>
    <col min="12617" max="12617" width="3.85546875" style="990" customWidth="1"/>
    <col min="12618" max="12618" width="3.7109375" style="990" customWidth="1"/>
    <col min="12619" max="12619" width="12.7109375" style="990" customWidth="1"/>
    <col min="12620" max="12620" width="52.7109375" style="990" customWidth="1"/>
    <col min="12621" max="12624" width="0" style="990" hidden="1" customWidth="1"/>
    <col min="12625" max="12625" width="12.28515625" style="990" customWidth="1"/>
    <col min="12626" max="12626" width="6.42578125" style="990" customWidth="1"/>
    <col min="12627" max="12627" width="12.28515625" style="990" customWidth="1"/>
    <col min="12628" max="12628" width="0" style="990" hidden="1" customWidth="1"/>
    <col min="12629" max="12629" width="3.7109375" style="990" customWidth="1"/>
    <col min="12630" max="12630" width="11.140625" style="990" bestFit="1" customWidth="1"/>
    <col min="12631" max="12632" width="10.5703125" style="990"/>
    <col min="12633" max="12633" width="11.140625" style="990" customWidth="1"/>
    <col min="12634" max="12863" width="10.5703125" style="990"/>
    <col min="12864" max="12871" width="0" style="990" hidden="1" customWidth="1"/>
    <col min="12872" max="12872" width="3.7109375" style="990" customWidth="1"/>
    <col min="12873" max="12873" width="3.85546875" style="990" customWidth="1"/>
    <col min="12874" max="12874" width="3.7109375" style="990" customWidth="1"/>
    <col min="12875" max="12875" width="12.7109375" style="990" customWidth="1"/>
    <col min="12876" max="12876" width="52.7109375" style="990" customWidth="1"/>
    <col min="12877" max="12880" width="0" style="990" hidden="1" customWidth="1"/>
    <col min="12881" max="12881" width="12.28515625" style="990" customWidth="1"/>
    <col min="12882" max="12882" width="6.42578125" style="990" customWidth="1"/>
    <col min="12883" max="12883" width="12.28515625" style="990" customWidth="1"/>
    <col min="12884" max="12884" width="0" style="990" hidden="1" customWidth="1"/>
    <col min="12885" max="12885" width="3.7109375" style="990" customWidth="1"/>
    <col min="12886" max="12886" width="11.140625" style="990" bestFit="1" customWidth="1"/>
    <col min="12887" max="12888" width="10.5703125" style="990"/>
    <col min="12889" max="12889" width="11.140625" style="990" customWidth="1"/>
    <col min="12890" max="13119" width="10.5703125" style="990"/>
    <col min="13120" max="13127" width="0" style="990" hidden="1" customWidth="1"/>
    <col min="13128" max="13128" width="3.7109375" style="990" customWidth="1"/>
    <col min="13129" max="13129" width="3.85546875" style="990" customWidth="1"/>
    <col min="13130" max="13130" width="3.7109375" style="990" customWidth="1"/>
    <col min="13131" max="13131" width="12.7109375" style="990" customWidth="1"/>
    <col min="13132" max="13132" width="52.7109375" style="990" customWidth="1"/>
    <col min="13133" max="13136" width="0" style="990" hidden="1" customWidth="1"/>
    <col min="13137" max="13137" width="12.28515625" style="990" customWidth="1"/>
    <col min="13138" max="13138" width="6.42578125" style="990" customWidth="1"/>
    <col min="13139" max="13139" width="12.28515625" style="990" customWidth="1"/>
    <col min="13140" max="13140" width="0" style="990" hidden="1" customWidth="1"/>
    <col min="13141" max="13141" width="3.7109375" style="990" customWidth="1"/>
    <col min="13142" max="13142" width="11.140625" style="990" bestFit="1" customWidth="1"/>
    <col min="13143" max="13144" width="10.5703125" style="990"/>
    <col min="13145" max="13145" width="11.140625" style="990" customWidth="1"/>
    <col min="13146" max="13375" width="10.5703125" style="990"/>
    <col min="13376" max="13383" width="0" style="990" hidden="1" customWidth="1"/>
    <col min="13384" max="13384" width="3.7109375" style="990" customWidth="1"/>
    <col min="13385" max="13385" width="3.85546875" style="990" customWidth="1"/>
    <col min="13386" max="13386" width="3.7109375" style="990" customWidth="1"/>
    <col min="13387" max="13387" width="12.7109375" style="990" customWidth="1"/>
    <col min="13388" max="13388" width="52.7109375" style="990" customWidth="1"/>
    <col min="13389" max="13392" width="0" style="990" hidden="1" customWidth="1"/>
    <col min="13393" max="13393" width="12.28515625" style="990" customWidth="1"/>
    <col min="13394" max="13394" width="6.42578125" style="990" customWidth="1"/>
    <col min="13395" max="13395" width="12.28515625" style="990" customWidth="1"/>
    <col min="13396" max="13396" width="0" style="990" hidden="1" customWidth="1"/>
    <col min="13397" max="13397" width="3.7109375" style="990" customWidth="1"/>
    <col min="13398" max="13398" width="11.140625" style="990" bestFit="1" customWidth="1"/>
    <col min="13399" max="13400" width="10.5703125" style="990"/>
    <col min="13401" max="13401" width="11.140625" style="990" customWidth="1"/>
    <col min="13402" max="13631" width="10.5703125" style="990"/>
    <col min="13632" max="13639" width="0" style="990" hidden="1" customWidth="1"/>
    <col min="13640" max="13640" width="3.7109375" style="990" customWidth="1"/>
    <col min="13641" max="13641" width="3.85546875" style="990" customWidth="1"/>
    <col min="13642" max="13642" width="3.7109375" style="990" customWidth="1"/>
    <col min="13643" max="13643" width="12.7109375" style="990" customWidth="1"/>
    <col min="13644" max="13644" width="52.7109375" style="990" customWidth="1"/>
    <col min="13645" max="13648" width="0" style="990" hidden="1" customWidth="1"/>
    <col min="13649" max="13649" width="12.28515625" style="990" customWidth="1"/>
    <col min="13650" max="13650" width="6.42578125" style="990" customWidth="1"/>
    <col min="13651" max="13651" width="12.28515625" style="990" customWidth="1"/>
    <col min="13652" max="13652" width="0" style="990" hidden="1" customWidth="1"/>
    <col min="13653" max="13653" width="3.7109375" style="990" customWidth="1"/>
    <col min="13654" max="13654" width="11.140625" style="990" bestFit="1" customWidth="1"/>
    <col min="13655" max="13656" width="10.5703125" style="990"/>
    <col min="13657" max="13657" width="11.140625" style="990" customWidth="1"/>
    <col min="13658" max="13887" width="10.5703125" style="990"/>
    <col min="13888" max="13895" width="0" style="990" hidden="1" customWidth="1"/>
    <col min="13896" max="13896" width="3.7109375" style="990" customWidth="1"/>
    <col min="13897" max="13897" width="3.85546875" style="990" customWidth="1"/>
    <col min="13898" max="13898" width="3.7109375" style="990" customWidth="1"/>
    <col min="13899" max="13899" width="12.7109375" style="990" customWidth="1"/>
    <col min="13900" max="13900" width="52.7109375" style="990" customWidth="1"/>
    <col min="13901" max="13904" width="0" style="990" hidden="1" customWidth="1"/>
    <col min="13905" max="13905" width="12.28515625" style="990" customWidth="1"/>
    <col min="13906" max="13906" width="6.42578125" style="990" customWidth="1"/>
    <col min="13907" max="13907" width="12.28515625" style="990" customWidth="1"/>
    <col min="13908" max="13908" width="0" style="990" hidden="1" customWidth="1"/>
    <col min="13909" max="13909" width="3.7109375" style="990" customWidth="1"/>
    <col min="13910" max="13910" width="11.140625" style="990" bestFit="1" customWidth="1"/>
    <col min="13911" max="13912" width="10.5703125" style="990"/>
    <col min="13913" max="13913" width="11.140625" style="990" customWidth="1"/>
    <col min="13914" max="14143" width="10.5703125" style="990"/>
    <col min="14144" max="14151" width="0" style="990" hidden="1" customWidth="1"/>
    <col min="14152" max="14152" width="3.7109375" style="990" customWidth="1"/>
    <col min="14153" max="14153" width="3.85546875" style="990" customWidth="1"/>
    <col min="14154" max="14154" width="3.7109375" style="990" customWidth="1"/>
    <col min="14155" max="14155" width="12.7109375" style="990" customWidth="1"/>
    <col min="14156" max="14156" width="52.7109375" style="990" customWidth="1"/>
    <col min="14157" max="14160" width="0" style="990" hidden="1" customWidth="1"/>
    <col min="14161" max="14161" width="12.28515625" style="990" customWidth="1"/>
    <col min="14162" max="14162" width="6.42578125" style="990" customWidth="1"/>
    <col min="14163" max="14163" width="12.28515625" style="990" customWidth="1"/>
    <col min="14164" max="14164" width="0" style="990" hidden="1" customWidth="1"/>
    <col min="14165" max="14165" width="3.7109375" style="990" customWidth="1"/>
    <col min="14166" max="14166" width="11.140625" style="990" bestFit="1" customWidth="1"/>
    <col min="14167" max="14168" width="10.5703125" style="990"/>
    <col min="14169" max="14169" width="11.140625" style="990" customWidth="1"/>
    <col min="14170" max="14399" width="10.5703125" style="990"/>
    <col min="14400" max="14407" width="0" style="990" hidden="1" customWidth="1"/>
    <col min="14408" max="14408" width="3.7109375" style="990" customWidth="1"/>
    <col min="14409" max="14409" width="3.85546875" style="990" customWidth="1"/>
    <col min="14410" max="14410" width="3.7109375" style="990" customWidth="1"/>
    <col min="14411" max="14411" width="12.7109375" style="990" customWidth="1"/>
    <col min="14412" max="14412" width="52.7109375" style="990" customWidth="1"/>
    <col min="14413" max="14416" width="0" style="990" hidden="1" customWidth="1"/>
    <col min="14417" max="14417" width="12.28515625" style="990" customWidth="1"/>
    <col min="14418" max="14418" width="6.42578125" style="990" customWidth="1"/>
    <col min="14419" max="14419" width="12.28515625" style="990" customWidth="1"/>
    <col min="14420" max="14420" width="0" style="990" hidden="1" customWidth="1"/>
    <col min="14421" max="14421" width="3.7109375" style="990" customWidth="1"/>
    <col min="14422" max="14422" width="11.140625" style="990" bestFit="1" customWidth="1"/>
    <col min="14423" max="14424" width="10.5703125" style="990"/>
    <col min="14425" max="14425" width="11.140625" style="990" customWidth="1"/>
    <col min="14426" max="14655" width="10.5703125" style="990"/>
    <col min="14656" max="14663" width="0" style="990" hidden="1" customWidth="1"/>
    <col min="14664" max="14664" width="3.7109375" style="990" customWidth="1"/>
    <col min="14665" max="14665" width="3.85546875" style="990" customWidth="1"/>
    <col min="14666" max="14666" width="3.7109375" style="990" customWidth="1"/>
    <col min="14667" max="14667" width="12.7109375" style="990" customWidth="1"/>
    <col min="14668" max="14668" width="52.7109375" style="990" customWidth="1"/>
    <col min="14669" max="14672" width="0" style="990" hidden="1" customWidth="1"/>
    <col min="14673" max="14673" width="12.28515625" style="990" customWidth="1"/>
    <col min="14674" max="14674" width="6.42578125" style="990" customWidth="1"/>
    <col min="14675" max="14675" width="12.28515625" style="990" customWidth="1"/>
    <col min="14676" max="14676" width="0" style="990" hidden="1" customWidth="1"/>
    <col min="14677" max="14677" width="3.7109375" style="990" customWidth="1"/>
    <col min="14678" max="14678" width="11.140625" style="990" bestFit="1" customWidth="1"/>
    <col min="14679" max="14680" width="10.5703125" style="990"/>
    <col min="14681" max="14681" width="11.140625" style="990" customWidth="1"/>
    <col min="14682" max="14911" width="10.5703125" style="990"/>
    <col min="14912" max="14919" width="0" style="990" hidden="1" customWidth="1"/>
    <col min="14920" max="14920" width="3.7109375" style="990" customWidth="1"/>
    <col min="14921" max="14921" width="3.85546875" style="990" customWidth="1"/>
    <col min="14922" max="14922" width="3.7109375" style="990" customWidth="1"/>
    <col min="14923" max="14923" width="12.7109375" style="990" customWidth="1"/>
    <col min="14924" max="14924" width="52.7109375" style="990" customWidth="1"/>
    <col min="14925" max="14928" width="0" style="990" hidden="1" customWidth="1"/>
    <col min="14929" max="14929" width="12.28515625" style="990" customWidth="1"/>
    <col min="14930" max="14930" width="6.42578125" style="990" customWidth="1"/>
    <col min="14931" max="14931" width="12.28515625" style="990" customWidth="1"/>
    <col min="14932" max="14932" width="0" style="990" hidden="1" customWidth="1"/>
    <col min="14933" max="14933" width="3.7109375" style="990" customWidth="1"/>
    <col min="14934" max="14934" width="11.140625" style="990" bestFit="1" customWidth="1"/>
    <col min="14935" max="14936" width="10.5703125" style="990"/>
    <col min="14937" max="14937" width="11.140625" style="990" customWidth="1"/>
    <col min="14938" max="15167" width="10.5703125" style="990"/>
    <col min="15168" max="15175" width="0" style="990" hidden="1" customWidth="1"/>
    <col min="15176" max="15176" width="3.7109375" style="990" customWidth="1"/>
    <col min="15177" max="15177" width="3.85546875" style="990" customWidth="1"/>
    <col min="15178" max="15178" width="3.7109375" style="990" customWidth="1"/>
    <col min="15179" max="15179" width="12.7109375" style="990" customWidth="1"/>
    <col min="15180" max="15180" width="52.7109375" style="990" customWidth="1"/>
    <col min="15181" max="15184" width="0" style="990" hidden="1" customWidth="1"/>
    <col min="15185" max="15185" width="12.28515625" style="990" customWidth="1"/>
    <col min="15186" max="15186" width="6.42578125" style="990" customWidth="1"/>
    <col min="15187" max="15187" width="12.28515625" style="990" customWidth="1"/>
    <col min="15188" max="15188" width="0" style="990" hidden="1" customWidth="1"/>
    <col min="15189" max="15189" width="3.7109375" style="990" customWidth="1"/>
    <col min="15190" max="15190" width="11.140625" style="990" bestFit="1" customWidth="1"/>
    <col min="15191" max="15192" width="10.5703125" style="990"/>
    <col min="15193" max="15193" width="11.140625" style="990" customWidth="1"/>
    <col min="15194" max="15423" width="10.5703125" style="990"/>
    <col min="15424" max="15431" width="0" style="990" hidden="1" customWidth="1"/>
    <col min="15432" max="15432" width="3.7109375" style="990" customWidth="1"/>
    <col min="15433" max="15433" width="3.85546875" style="990" customWidth="1"/>
    <col min="15434" max="15434" width="3.7109375" style="990" customWidth="1"/>
    <col min="15435" max="15435" width="12.7109375" style="990" customWidth="1"/>
    <col min="15436" max="15436" width="52.7109375" style="990" customWidth="1"/>
    <col min="15437" max="15440" width="0" style="990" hidden="1" customWidth="1"/>
    <col min="15441" max="15441" width="12.28515625" style="990" customWidth="1"/>
    <col min="15442" max="15442" width="6.42578125" style="990" customWidth="1"/>
    <col min="15443" max="15443" width="12.28515625" style="990" customWidth="1"/>
    <col min="15444" max="15444" width="0" style="990" hidden="1" customWidth="1"/>
    <col min="15445" max="15445" width="3.7109375" style="990" customWidth="1"/>
    <col min="15446" max="15446" width="11.140625" style="990" bestFit="1" customWidth="1"/>
    <col min="15447" max="15448" width="10.5703125" style="990"/>
    <col min="15449" max="15449" width="11.140625" style="990" customWidth="1"/>
    <col min="15450" max="15679" width="10.5703125" style="990"/>
    <col min="15680" max="15687" width="0" style="990" hidden="1" customWidth="1"/>
    <col min="15688" max="15688" width="3.7109375" style="990" customWidth="1"/>
    <col min="15689" max="15689" width="3.85546875" style="990" customWidth="1"/>
    <col min="15690" max="15690" width="3.7109375" style="990" customWidth="1"/>
    <col min="15691" max="15691" width="12.7109375" style="990" customWidth="1"/>
    <col min="15692" max="15692" width="52.7109375" style="990" customWidth="1"/>
    <col min="15693" max="15696" width="0" style="990" hidden="1" customWidth="1"/>
    <col min="15697" max="15697" width="12.28515625" style="990" customWidth="1"/>
    <col min="15698" max="15698" width="6.42578125" style="990" customWidth="1"/>
    <col min="15699" max="15699" width="12.28515625" style="990" customWidth="1"/>
    <col min="15700" max="15700" width="0" style="990" hidden="1" customWidth="1"/>
    <col min="15701" max="15701" width="3.7109375" style="990" customWidth="1"/>
    <col min="15702" max="15702" width="11.140625" style="990" bestFit="1" customWidth="1"/>
    <col min="15703" max="15704" width="10.5703125" style="990"/>
    <col min="15705" max="15705" width="11.140625" style="990" customWidth="1"/>
    <col min="15706" max="15935" width="10.5703125" style="990"/>
    <col min="15936" max="15943" width="0" style="990" hidden="1" customWidth="1"/>
    <col min="15944" max="15944" width="3.7109375" style="990" customWidth="1"/>
    <col min="15945" max="15945" width="3.85546875" style="990" customWidth="1"/>
    <col min="15946" max="15946" width="3.7109375" style="990" customWidth="1"/>
    <col min="15947" max="15947" width="12.7109375" style="990" customWidth="1"/>
    <col min="15948" max="15948" width="52.7109375" style="990" customWidth="1"/>
    <col min="15949" max="15952" width="0" style="990" hidden="1" customWidth="1"/>
    <col min="15953" max="15953" width="12.28515625" style="990" customWidth="1"/>
    <col min="15954" max="15954" width="6.42578125" style="990" customWidth="1"/>
    <col min="15955" max="15955" width="12.28515625" style="990" customWidth="1"/>
    <col min="15956" max="15956" width="0" style="990" hidden="1" customWidth="1"/>
    <col min="15957" max="15957" width="3.7109375" style="990" customWidth="1"/>
    <col min="15958" max="15958" width="11.140625" style="990" bestFit="1" customWidth="1"/>
    <col min="15959" max="15960" width="10.5703125" style="990"/>
    <col min="15961" max="15961" width="11.140625" style="990" customWidth="1"/>
    <col min="15962" max="16191" width="10.5703125" style="990"/>
    <col min="16192" max="16199" width="0" style="990" hidden="1" customWidth="1"/>
    <col min="16200" max="16200" width="3.7109375" style="990" customWidth="1"/>
    <col min="16201" max="16201" width="3.85546875" style="990" customWidth="1"/>
    <col min="16202" max="16202" width="3.7109375" style="990" customWidth="1"/>
    <col min="16203" max="16203" width="12.7109375" style="990" customWidth="1"/>
    <col min="16204" max="16204" width="52.7109375" style="990" customWidth="1"/>
    <col min="16205" max="16208" width="0" style="990" hidden="1" customWidth="1"/>
    <col min="16209" max="16209" width="12.28515625" style="990" customWidth="1"/>
    <col min="16210" max="16210" width="6.42578125" style="990" customWidth="1"/>
    <col min="16211" max="16211" width="12.28515625" style="990" customWidth="1"/>
    <col min="16212" max="16212" width="0" style="990" hidden="1" customWidth="1"/>
    <col min="16213" max="16213" width="3.7109375" style="990" customWidth="1"/>
    <col min="16214" max="16214" width="11.140625" style="990" bestFit="1" customWidth="1"/>
    <col min="16215" max="16216" width="10.5703125" style="990"/>
    <col min="16217" max="16217" width="11.140625" style="990" customWidth="1"/>
    <col min="16218" max="16384" width="10.5703125" style="990"/>
  </cols>
  <sheetData>
    <row r="1" spans="1:97" hidden="1">
      <c r="Q1" s="768"/>
      <c r="R1" s="768"/>
      <c r="X1" s="768"/>
      <c r="Y1" s="768"/>
      <c r="AE1" s="768"/>
      <c r="AF1" s="768"/>
      <c r="AL1" s="768"/>
      <c r="AM1" s="768"/>
      <c r="AS1" s="768"/>
      <c r="AT1" s="768"/>
      <c r="AZ1" s="768"/>
      <c r="BA1" s="768"/>
      <c r="BG1" s="768"/>
      <c r="BH1" s="768"/>
      <c r="BN1" s="768"/>
      <c r="BO1" s="768"/>
      <c r="BU1" s="768"/>
      <c r="BV1" s="768"/>
      <c r="CB1" s="768"/>
      <c r="CC1" s="768"/>
    </row>
    <row r="2" spans="1:97" hidden="1">
      <c r="U2" s="768"/>
      <c r="AB2" s="768"/>
      <c r="AI2" s="768"/>
      <c r="AP2" s="768"/>
      <c r="AW2" s="768"/>
      <c r="BD2" s="768"/>
      <c r="BK2" s="768"/>
      <c r="BR2" s="768"/>
      <c r="BY2" s="768"/>
      <c r="CF2" s="768"/>
    </row>
    <row r="3" spans="1:97" hidden="1"/>
    <row r="4" spans="1:97" ht="3" customHeight="1">
      <c r="J4" s="995"/>
      <c r="K4" s="995"/>
      <c r="L4" s="991"/>
      <c r="M4" s="991"/>
      <c r="N4" s="991"/>
      <c r="O4" s="998"/>
      <c r="P4" s="998"/>
      <c r="Q4" s="998"/>
      <c r="R4" s="998"/>
      <c r="S4" s="998"/>
      <c r="T4" s="998"/>
      <c r="U4" s="998"/>
      <c r="V4" s="998"/>
      <c r="W4" s="998"/>
      <c r="X4" s="998"/>
      <c r="Y4" s="998"/>
      <c r="Z4" s="998"/>
      <c r="AA4" s="998"/>
      <c r="AB4" s="998"/>
      <c r="AC4" s="998"/>
      <c r="AD4" s="998"/>
      <c r="AE4" s="998"/>
      <c r="AF4" s="998"/>
      <c r="AG4" s="998"/>
      <c r="AH4" s="998"/>
      <c r="AI4" s="998"/>
      <c r="AJ4" s="998"/>
      <c r="AK4" s="998"/>
      <c r="AL4" s="998"/>
      <c r="AM4" s="998"/>
      <c r="AN4" s="998"/>
      <c r="AO4" s="998"/>
      <c r="AP4" s="998"/>
      <c r="AQ4" s="998"/>
      <c r="AR4" s="998"/>
      <c r="AS4" s="998"/>
      <c r="AT4" s="998"/>
      <c r="AU4" s="998"/>
      <c r="AV4" s="998"/>
      <c r="AW4" s="998"/>
      <c r="AX4" s="998"/>
      <c r="AY4" s="998"/>
      <c r="AZ4" s="998"/>
      <c r="BA4" s="998"/>
      <c r="BB4" s="998"/>
      <c r="BC4" s="998"/>
      <c r="BD4" s="998"/>
      <c r="BE4" s="998"/>
      <c r="BF4" s="998"/>
      <c r="BG4" s="998"/>
      <c r="BH4" s="998"/>
      <c r="BI4" s="998"/>
      <c r="BJ4" s="998"/>
      <c r="BK4" s="998"/>
      <c r="BL4" s="998"/>
      <c r="BM4" s="998"/>
      <c r="BN4" s="998"/>
      <c r="BO4" s="998"/>
      <c r="BP4" s="998"/>
      <c r="BQ4" s="998"/>
      <c r="BR4" s="998"/>
      <c r="BS4" s="998"/>
      <c r="BT4" s="998"/>
      <c r="BU4" s="998"/>
      <c r="BV4" s="998"/>
      <c r="BW4" s="998"/>
      <c r="BX4" s="998"/>
      <c r="BY4" s="998"/>
      <c r="BZ4" s="998"/>
      <c r="CA4" s="998"/>
      <c r="CB4" s="998"/>
      <c r="CC4" s="998"/>
      <c r="CD4" s="998"/>
      <c r="CE4" s="998"/>
      <c r="CF4" s="998"/>
    </row>
    <row r="5" spans="1:97" ht="22.5" customHeight="1">
      <c r="J5" s="995"/>
      <c r="K5" s="995"/>
      <c r="L5" s="1220" t="s">
        <v>631</v>
      </c>
      <c r="M5" s="1220"/>
      <c r="N5" s="1220"/>
      <c r="O5" s="1220"/>
      <c r="P5" s="1220"/>
      <c r="Q5" s="1220"/>
      <c r="R5" s="1220"/>
      <c r="S5" s="1220"/>
      <c r="T5" s="1220"/>
      <c r="U5" s="664"/>
      <c r="V5" s="664"/>
      <c r="W5" s="664"/>
      <c r="X5" s="664"/>
      <c r="Y5" s="664"/>
      <c r="Z5" s="664"/>
      <c r="AA5" s="664"/>
      <c r="AB5" s="664"/>
      <c r="AC5" s="664"/>
      <c r="AD5" s="664"/>
      <c r="AE5" s="664"/>
      <c r="AF5" s="664"/>
      <c r="AG5" s="664"/>
      <c r="AH5" s="664"/>
      <c r="AI5" s="664"/>
      <c r="AJ5" s="664"/>
      <c r="AK5" s="664"/>
      <c r="AL5" s="664"/>
      <c r="AM5" s="664"/>
      <c r="AN5" s="664"/>
      <c r="AO5" s="664"/>
      <c r="AP5" s="664"/>
      <c r="AQ5" s="664"/>
      <c r="AR5" s="664"/>
      <c r="AS5" s="664"/>
      <c r="AT5" s="664"/>
      <c r="AU5" s="664"/>
      <c r="AV5" s="664"/>
      <c r="AW5" s="664"/>
      <c r="AX5" s="664"/>
      <c r="AY5" s="664"/>
      <c r="AZ5" s="664"/>
      <c r="BA5" s="664"/>
      <c r="BB5" s="664"/>
      <c r="BC5" s="664"/>
      <c r="BD5" s="664"/>
      <c r="BE5" s="664"/>
      <c r="BF5" s="664"/>
      <c r="BG5" s="664"/>
      <c r="BH5" s="664"/>
      <c r="BI5" s="664"/>
      <c r="BJ5" s="664"/>
      <c r="BK5" s="664"/>
      <c r="BL5" s="664"/>
      <c r="BM5" s="664"/>
      <c r="BN5" s="664"/>
      <c r="BO5" s="664"/>
      <c r="BP5" s="664"/>
      <c r="BQ5" s="664"/>
      <c r="BR5" s="664"/>
      <c r="BS5" s="664"/>
      <c r="BT5" s="664"/>
      <c r="BU5" s="664"/>
      <c r="BV5" s="664"/>
      <c r="BW5" s="664"/>
      <c r="BX5" s="664"/>
      <c r="BY5" s="664"/>
      <c r="BZ5" s="664"/>
      <c r="CA5" s="664"/>
      <c r="CB5" s="664"/>
      <c r="CC5" s="664"/>
      <c r="CD5" s="664"/>
      <c r="CE5" s="664"/>
      <c r="CF5" s="664"/>
    </row>
    <row r="6" spans="1:97" ht="3" customHeight="1">
      <c r="J6" s="995"/>
      <c r="K6" s="995"/>
      <c r="L6" s="991"/>
      <c r="M6" s="991"/>
      <c r="N6" s="991"/>
      <c r="O6" s="755"/>
      <c r="P6" s="755"/>
      <c r="Q6" s="755"/>
      <c r="R6" s="755"/>
      <c r="S6" s="755"/>
      <c r="T6" s="755"/>
      <c r="U6" s="755"/>
      <c r="V6" s="755"/>
      <c r="W6" s="755"/>
      <c r="X6" s="755"/>
      <c r="Y6" s="755"/>
      <c r="Z6" s="755"/>
      <c r="AA6" s="755"/>
      <c r="AB6" s="755"/>
      <c r="AC6" s="755"/>
      <c r="AD6" s="755"/>
      <c r="AE6" s="755"/>
      <c r="AF6" s="755"/>
      <c r="AG6" s="755"/>
      <c r="AH6" s="755"/>
      <c r="AI6" s="755"/>
      <c r="AJ6" s="755"/>
      <c r="AK6" s="755"/>
      <c r="AL6" s="755"/>
      <c r="AM6" s="755"/>
      <c r="AN6" s="755"/>
      <c r="AO6" s="755"/>
      <c r="AP6" s="755"/>
      <c r="AQ6" s="755"/>
      <c r="AR6" s="755"/>
      <c r="AS6" s="755"/>
      <c r="AT6" s="755"/>
      <c r="AU6" s="755"/>
      <c r="AV6" s="755"/>
      <c r="AW6" s="755"/>
      <c r="AX6" s="755"/>
      <c r="AY6" s="755"/>
      <c r="AZ6" s="755"/>
      <c r="BA6" s="755"/>
      <c r="BB6" s="755"/>
      <c r="BC6" s="755"/>
      <c r="BD6" s="755"/>
      <c r="BE6" s="755"/>
      <c r="BF6" s="755"/>
      <c r="BG6" s="755"/>
      <c r="BH6" s="755"/>
      <c r="BI6" s="755"/>
      <c r="BJ6" s="755"/>
      <c r="BK6" s="755"/>
      <c r="BL6" s="755"/>
      <c r="BM6" s="755"/>
      <c r="BN6" s="755"/>
      <c r="BO6" s="755"/>
      <c r="BP6" s="755"/>
      <c r="BQ6" s="755"/>
      <c r="BR6" s="755"/>
      <c r="BS6" s="755"/>
      <c r="BT6" s="755"/>
      <c r="BU6" s="755"/>
      <c r="BV6" s="755"/>
      <c r="BW6" s="755"/>
      <c r="BX6" s="755"/>
      <c r="BY6" s="755"/>
      <c r="BZ6" s="755"/>
      <c r="CA6" s="755"/>
      <c r="CB6" s="755"/>
      <c r="CC6" s="755"/>
      <c r="CD6" s="755"/>
      <c r="CE6" s="755"/>
      <c r="CF6" s="755"/>
      <c r="CG6" s="998"/>
    </row>
    <row r="7" spans="1:97" s="1007" customFormat="1" ht="22.5">
      <c r="A7" s="1013"/>
      <c r="B7" s="1013"/>
      <c r="C7" s="1013"/>
      <c r="D7" s="1013"/>
      <c r="E7" s="1013"/>
      <c r="F7" s="1013"/>
      <c r="G7" s="1013"/>
      <c r="H7" s="1013"/>
      <c r="L7" s="499"/>
      <c r="M7" s="617" t="s">
        <v>502</v>
      </c>
      <c r="N7" s="666"/>
      <c r="O7" s="1226" t="str">
        <f>IF(NameOrPr_ch="",IF(NameOrPr="","",NameOrPr),NameOrPr_ch)</f>
        <v>Государственный комитет Республики Татарстан по тарифам</v>
      </c>
      <c r="P7" s="1226"/>
      <c r="Q7" s="1226"/>
      <c r="R7" s="1226"/>
      <c r="S7" s="1226"/>
      <c r="T7" s="1226"/>
      <c r="U7" s="76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s="767"/>
      <c r="CH7" s="519"/>
      <c r="CI7" s="1013"/>
      <c r="CJ7" s="1013"/>
      <c r="CK7" s="1013"/>
      <c r="CL7" s="1013"/>
      <c r="CM7" s="1013"/>
      <c r="CN7" s="1013"/>
      <c r="CO7" s="1013"/>
      <c r="CP7" s="1013"/>
      <c r="CQ7" s="1013"/>
      <c r="CR7" s="1013"/>
      <c r="CS7" s="1013"/>
    </row>
    <row r="8" spans="1:97" s="1007" customFormat="1" ht="18.75">
      <c r="A8" s="1013"/>
      <c r="B8" s="1013"/>
      <c r="C8" s="1013"/>
      <c r="D8" s="1013"/>
      <c r="E8" s="1013"/>
      <c r="F8" s="1013"/>
      <c r="G8" s="1013"/>
      <c r="H8" s="1013"/>
      <c r="L8" s="499"/>
      <c r="M8" s="617" t="s">
        <v>596</v>
      </c>
      <c r="N8" s="666"/>
      <c r="O8" s="1226" t="str">
        <f>IF(datePr_ch="",IF(datePr="","",datePr),datePr_ch)</f>
        <v>17.11.2022</v>
      </c>
      <c r="P8" s="1226"/>
      <c r="Q8" s="1226"/>
      <c r="R8" s="1226"/>
      <c r="S8" s="1226"/>
      <c r="T8" s="1226"/>
      <c r="U8" s="767"/>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s="767"/>
      <c r="CH8" s="519"/>
      <c r="CI8" s="1013"/>
      <c r="CJ8" s="1013"/>
      <c r="CK8" s="1013"/>
      <c r="CL8" s="1013"/>
      <c r="CM8" s="1013"/>
      <c r="CN8" s="1013"/>
      <c r="CO8" s="1013"/>
      <c r="CP8" s="1013"/>
      <c r="CQ8" s="1013"/>
      <c r="CR8" s="1013"/>
      <c r="CS8" s="1013"/>
    </row>
    <row r="9" spans="1:97" s="1007" customFormat="1" ht="18.75">
      <c r="A9" s="1013"/>
      <c r="B9" s="1013"/>
      <c r="C9" s="1013"/>
      <c r="D9" s="1013"/>
      <c r="E9" s="1013"/>
      <c r="F9" s="1013"/>
      <c r="G9" s="1013"/>
      <c r="H9" s="1013"/>
      <c r="L9" s="761"/>
      <c r="M9" s="617" t="s">
        <v>595</v>
      </c>
      <c r="N9" s="666"/>
      <c r="O9" s="1226" t="str">
        <f>IF(numberPr_ch="",IF(numberPr="","",numberPr),numberPr_ch)</f>
        <v>557-120/тэ-2022</v>
      </c>
      <c r="P9" s="1226"/>
      <c r="Q9" s="1226"/>
      <c r="R9" s="1226"/>
      <c r="S9" s="1226"/>
      <c r="T9" s="1226"/>
      <c r="U9" s="767"/>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s="767"/>
      <c r="CH9" s="519"/>
      <c r="CI9" s="1013"/>
      <c r="CJ9" s="1013"/>
      <c r="CK9" s="1013"/>
      <c r="CL9" s="1013"/>
      <c r="CM9" s="1013"/>
      <c r="CN9" s="1013"/>
      <c r="CO9" s="1013"/>
      <c r="CP9" s="1013"/>
      <c r="CQ9" s="1013"/>
      <c r="CR9" s="1013"/>
      <c r="CS9" s="1013"/>
    </row>
    <row r="10" spans="1:97" s="1007" customFormat="1" ht="18.75">
      <c r="A10" s="1013"/>
      <c r="B10" s="1013"/>
      <c r="C10" s="1013"/>
      <c r="D10" s="1013"/>
      <c r="E10" s="1013"/>
      <c r="F10" s="1013"/>
      <c r="G10" s="1013"/>
      <c r="H10" s="1013"/>
      <c r="L10" s="761"/>
      <c r="M10" s="617" t="s">
        <v>501</v>
      </c>
      <c r="N10" s="666"/>
      <c r="O10" s="1226" t="str">
        <f>IF(IstPub_ch="",IF(IstPub="","",IstPub),IstPub_ch)</f>
        <v>Официальный сайт правовой информации Министерства юстиции РТ:  http//pravo.tatarstan.ru</v>
      </c>
      <c r="P10" s="1226"/>
      <c r="Q10" s="1226"/>
      <c r="R10" s="1226"/>
      <c r="S10" s="1226"/>
      <c r="T10" s="1226"/>
      <c r="U10" s="767"/>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s="767"/>
      <c r="CH10" s="519"/>
      <c r="CI10" s="1013"/>
      <c r="CJ10" s="1013"/>
      <c r="CK10" s="1013"/>
      <c r="CL10" s="1013"/>
      <c r="CM10" s="1013"/>
      <c r="CN10" s="1013"/>
      <c r="CO10" s="1013"/>
      <c r="CP10" s="1013"/>
      <c r="CQ10" s="1013"/>
      <c r="CR10" s="1013"/>
      <c r="CS10" s="1013"/>
    </row>
    <row r="11" spans="1:97" s="1007" customFormat="1" ht="11.25" hidden="1">
      <c r="A11" s="1013"/>
      <c r="B11" s="1013"/>
      <c r="C11" s="1013"/>
      <c r="D11" s="1013"/>
      <c r="E11" s="1013"/>
      <c r="F11" s="1013"/>
      <c r="G11" s="1013"/>
      <c r="H11" s="1013"/>
      <c r="L11" s="1221"/>
      <c r="M11" s="1221"/>
      <c r="N11" s="1024"/>
      <c r="O11" s="767"/>
      <c r="P11" s="767"/>
      <c r="Q11" s="767"/>
      <c r="R11" s="767"/>
      <c r="S11" s="767"/>
      <c r="T11" s="767"/>
      <c r="U11" s="1011" t="s">
        <v>373</v>
      </c>
      <c r="V11" s="767"/>
      <c r="W11" s="767"/>
      <c r="X11" s="767"/>
      <c r="Y11" s="767"/>
      <c r="Z11" s="767"/>
      <c r="AA11" s="767"/>
      <c r="AB11" s="1011" t="s">
        <v>373</v>
      </c>
      <c r="AC11" s="767"/>
      <c r="AD11" s="767"/>
      <c r="AE11" s="767"/>
      <c r="AF11" s="767"/>
      <c r="AG11" s="767"/>
      <c r="AH11" s="767"/>
      <c r="AI11" s="1011" t="s">
        <v>373</v>
      </c>
      <c r="AJ11" s="767"/>
      <c r="AK11" s="767"/>
      <c r="AL11" s="767"/>
      <c r="AM11" s="767"/>
      <c r="AN11" s="767"/>
      <c r="AO11" s="767"/>
      <c r="AP11" s="1011" t="s">
        <v>373</v>
      </c>
      <c r="AQ11" s="767"/>
      <c r="AR11" s="767"/>
      <c r="AS11" s="767"/>
      <c r="AT11" s="767"/>
      <c r="AU11" s="767"/>
      <c r="AV11" s="767"/>
      <c r="AW11" s="1011" t="s">
        <v>373</v>
      </c>
      <c r="AX11" s="767"/>
      <c r="AY11" s="767"/>
      <c r="AZ11" s="767"/>
      <c r="BA11" s="767"/>
      <c r="BB11" s="767"/>
      <c r="BC11" s="767"/>
      <c r="BD11" s="1011" t="s">
        <v>373</v>
      </c>
      <c r="BE11" s="767"/>
      <c r="BF11" s="767"/>
      <c r="BG11" s="767"/>
      <c r="BH11" s="767"/>
      <c r="BI11" s="767"/>
      <c r="BJ11" s="767"/>
      <c r="BK11" s="1011" t="s">
        <v>373</v>
      </c>
      <c r="BL11" s="767"/>
      <c r="BM11" s="767"/>
      <c r="BN11" s="767"/>
      <c r="BO11" s="767"/>
      <c r="BP11" s="767"/>
      <c r="BQ11" s="767"/>
      <c r="BR11" s="1011" t="s">
        <v>373</v>
      </c>
      <c r="BS11" s="767"/>
      <c r="BT11" s="767"/>
      <c r="BU11" s="767"/>
      <c r="BV11" s="767"/>
      <c r="BW11" s="767"/>
      <c r="BX11" s="767"/>
      <c r="BY11" s="1011" t="s">
        <v>373</v>
      </c>
      <c r="BZ11" s="767"/>
      <c r="CA11" s="767"/>
      <c r="CB11" s="767"/>
      <c r="CC11" s="767"/>
      <c r="CD11" s="767"/>
      <c r="CE11" s="767"/>
      <c r="CF11" s="1011" t="s">
        <v>373</v>
      </c>
      <c r="CI11" s="1013"/>
      <c r="CJ11" s="1013"/>
      <c r="CK11" s="1013"/>
      <c r="CL11" s="1013"/>
      <c r="CM11" s="1013"/>
      <c r="CN11" s="1013"/>
      <c r="CO11" s="1013"/>
      <c r="CP11" s="1013"/>
      <c r="CQ11" s="1013"/>
      <c r="CR11" s="1013"/>
      <c r="CS11" s="1013"/>
    </row>
    <row r="12" spans="1:97">
      <c r="J12" s="995"/>
      <c r="K12" s="995"/>
      <c r="L12" s="991"/>
      <c r="M12" s="991"/>
      <c r="N12" s="502"/>
      <c r="O12" s="1227"/>
      <c r="P12" s="1227"/>
      <c r="Q12" s="1227"/>
      <c r="R12" s="1227"/>
      <c r="S12" s="1227"/>
      <c r="T12" s="1227"/>
      <c r="U12" s="1227"/>
      <c r="V12" s="1227" t="s">
        <v>3393</v>
      </c>
      <c r="W12" s="1227"/>
      <c r="X12" s="1227"/>
      <c r="Y12" s="1227"/>
      <c r="Z12" s="1227"/>
      <c r="AA12" s="1227"/>
      <c r="AB12" s="1227"/>
      <c r="AC12" s="1227" t="s">
        <v>3393</v>
      </c>
      <c r="AD12" s="1227"/>
      <c r="AE12" s="1227"/>
      <c r="AF12" s="1227"/>
      <c r="AG12" s="1227"/>
      <c r="AH12" s="1227"/>
      <c r="AI12" s="1227"/>
      <c r="AJ12" s="1227" t="s">
        <v>3393</v>
      </c>
      <c r="AK12" s="1227"/>
      <c r="AL12" s="1227"/>
      <c r="AM12" s="1227"/>
      <c r="AN12" s="1227"/>
      <c r="AO12" s="1227"/>
      <c r="AP12" s="1227"/>
      <c r="AQ12" s="1227" t="s">
        <v>3393</v>
      </c>
      <c r="AR12" s="1227"/>
      <c r="AS12" s="1227"/>
      <c r="AT12" s="1227"/>
      <c r="AU12" s="1227"/>
      <c r="AV12" s="1227"/>
      <c r="AW12" s="1227"/>
      <c r="AX12" s="1227" t="s">
        <v>3393</v>
      </c>
      <c r="AY12" s="1227"/>
      <c r="AZ12" s="1227"/>
      <c r="BA12" s="1227"/>
      <c r="BB12" s="1227"/>
      <c r="BC12" s="1227"/>
      <c r="BD12" s="1227"/>
      <c r="BE12" s="1227" t="s">
        <v>3393</v>
      </c>
      <c r="BF12" s="1227"/>
      <c r="BG12" s="1227"/>
      <c r="BH12" s="1227"/>
      <c r="BI12" s="1227"/>
      <c r="BJ12" s="1227"/>
      <c r="BK12" s="1227"/>
      <c r="BL12" s="1227" t="s">
        <v>3393</v>
      </c>
      <c r="BM12" s="1227"/>
      <c r="BN12" s="1227"/>
      <c r="BO12" s="1227"/>
      <c r="BP12" s="1227"/>
      <c r="BQ12" s="1227"/>
      <c r="BR12" s="1227"/>
      <c r="BS12" s="1227" t="s">
        <v>3393</v>
      </c>
      <c r="BT12" s="1227"/>
      <c r="BU12" s="1227"/>
      <c r="BV12" s="1227"/>
      <c r="BW12" s="1227"/>
      <c r="BX12" s="1227"/>
      <c r="BY12" s="1227"/>
      <c r="BZ12" s="1227" t="s">
        <v>3393</v>
      </c>
      <c r="CA12" s="1227"/>
      <c r="CB12" s="1227"/>
      <c r="CC12" s="1227"/>
      <c r="CD12" s="1227"/>
      <c r="CE12" s="1227"/>
      <c r="CF12" s="1227"/>
    </row>
    <row r="13" spans="1:97">
      <c r="J13" s="995"/>
      <c r="K13" s="995"/>
      <c r="L13" s="1161" t="s">
        <v>454</v>
      </c>
      <c r="M13" s="1161"/>
      <c r="N13" s="1161"/>
      <c r="O13" s="1161"/>
      <c r="P13" s="1161"/>
      <c r="Q13" s="1161"/>
      <c r="R13" s="1161"/>
      <c r="S13" s="1161"/>
      <c r="T13" s="1161"/>
      <c r="U13" s="1161"/>
      <c r="V13" s="1161"/>
      <c r="W13" s="1161"/>
      <c r="X13" s="1161"/>
      <c r="Y13" s="1161"/>
      <c r="Z13" s="1161"/>
      <c r="AA13" s="1161"/>
      <c r="AB13" s="1161"/>
      <c r="AC13" s="1161"/>
      <c r="AD13" s="1161"/>
      <c r="AE13" s="1161"/>
      <c r="AF13" s="1161"/>
      <c r="AG13" s="1161"/>
      <c r="AH13" s="1161"/>
      <c r="AI13" s="1161"/>
      <c r="AJ13" s="1161"/>
      <c r="AK13" s="1161"/>
      <c r="AL13" s="1161"/>
      <c r="AM13" s="1161"/>
      <c r="AN13" s="1161"/>
      <c r="AO13" s="1161"/>
      <c r="AP13" s="1161"/>
      <c r="AQ13" s="1161"/>
      <c r="AR13" s="1161"/>
      <c r="AS13" s="1161"/>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c r="BP13" s="1161"/>
      <c r="BQ13" s="1161"/>
      <c r="BR13" s="1161"/>
      <c r="BS13" s="1161"/>
      <c r="BT13" s="1161"/>
      <c r="BU13" s="1161"/>
      <c r="BV13" s="1161"/>
      <c r="BW13" s="1161"/>
      <c r="BX13" s="1161"/>
      <c r="BY13" s="1161"/>
      <c r="BZ13" s="1161"/>
      <c r="CA13" s="1161"/>
      <c r="CB13" s="1161"/>
      <c r="CC13" s="1161"/>
      <c r="CD13" s="1161"/>
      <c r="CE13" s="1161"/>
      <c r="CF13" s="1161"/>
      <c r="CG13" s="1161"/>
      <c r="CH13" s="1161" t="s">
        <v>455</v>
      </c>
    </row>
    <row r="14" spans="1:97" ht="14.25" customHeight="1">
      <c r="J14" s="995"/>
      <c r="K14" s="995"/>
      <c r="L14" s="1233" t="s">
        <v>92</v>
      </c>
      <c r="M14" s="1233" t="s">
        <v>639</v>
      </c>
      <c r="N14" s="661"/>
      <c r="O14" s="1234" t="s">
        <v>641</v>
      </c>
      <c r="P14" s="1235"/>
      <c r="Q14" s="1235"/>
      <c r="R14" s="1235"/>
      <c r="S14" s="1235"/>
      <c r="T14" s="1236"/>
      <c r="U14" s="1217" t="s">
        <v>341</v>
      </c>
      <c r="V14" s="1234" t="s">
        <v>641</v>
      </c>
      <c r="W14" s="1235"/>
      <c r="X14" s="1235"/>
      <c r="Y14" s="1235"/>
      <c r="Z14" s="1235"/>
      <c r="AA14" s="1236"/>
      <c r="AB14" s="1217" t="s">
        <v>341</v>
      </c>
      <c r="AC14" s="1234" t="s">
        <v>641</v>
      </c>
      <c r="AD14" s="1235"/>
      <c r="AE14" s="1235"/>
      <c r="AF14" s="1235"/>
      <c r="AG14" s="1235"/>
      <c r="AH14" s="1236"/>
      <c r="AI14" s="1217" t="s">
        <v>341</v>
      </c>
      <c r="AJ14" s="1234" t="s">
        <v>641</v>
      </c>
      <c r="AK14" s="1235"/>
      <c r="AL14" s="1235"/>
      <c r="AM14" s="1235"/>
      <c r="AN14" s="1235"/>
      <c r="AO14" s="1236"/>
      <c r="AP14" s="1217" t="s">
        <v>341</v>
      </c>
      <c r="AQ14" s="1234" t="s">
        <v>641</v>
      </c>
      <c r="AR14" s="1235"/>
      <c r="AS14" s="1235"/>
      <c r="AT14" s="1235"/>
      <c r="AU14" s="1235"/>
      <c r="AV14" s="1236"/>
      <c r="AW14" s="1217" t="s">
        <v>341</v>
      </c>
      <c r="AX14" s="1234" t="s">
        <v>641</v>
      </c>
      <c r="AY14" s="1235"/>
      <c r="AZ14" s="1235"/>
      <c r="BA14" s="1235"/>
      <c r="BB14" s="1235"/>
      <c r="BC14" s="1236"/>
      <c r="BD14" s="1217" t="s">
        <v>341</v>
      </c>
      <c r="BE14" s="1234" t="s">
        <v>641</v>
      </c>
      <c r="BF14" s="1235"/>
      <c r="BG14" s="1235"/>
      <c r="BH14" s="1235"/>
      <c r="BI14" s="1235"/>
      <c r="BJ14" s="1236"/>
      <c r="BK14" s="1217" t="s">
        <v>341</v>
      </c>
      <c r="BL14" s="1234" t="s">
        <v>641</v>
      </c>
      <c r="BM14" s="1235"/>
      <c r="BN14" s="1235"/>
      <c r="BO14" s="1235"/>
      <c r="BP14" s="1235"/>
      <c r="BQ14" s="1236"/>
      <c r="BR14" s="1217" t="s">
        <v>341</v>
      </c>
      <c r="BS14" s="1234" t="s">
        <v>641</v>
      </c>
      <c r="BT14" s="1235"/>
      <c r="BU14" s="1235"/>
      <c r="BV14" s="1235"/>
      <c r="BW14" s="1235"/>
      <c r="BX14" s="1236"/>
      <c r="BY14" s="1217" t="s">
        <v>341</v>
      </c>
      <c r="BZ14" s="1234" t="s">
        <v>641</v>
      </c>
      <c r="CA14" s="1235"/>
      <c r="CB14" s="1235"/>
      <c r="CC14" s="1235"/>
      <c r="CD14" s="1235"/>
      <c r="CE14" s="1236"/>
      <c r="CF14" s="1217" t="s">
        <v>341</v>
      </c>
      <c r="CG14" s="1230" t="s">
        <v>275</v>
      </c>
      <c r="CH14" s="1161"/>
    </row>
    <row r="15" spans="1:97" ht="14.25" customHeight="1">
      <c r="J15" s="995"/>
      <c r="K15" s="995"/>
      <c r="L15" s="1233"/>
      <c r="M15" s="1233"/>
      <c r="N15" s="662"/>
      <c r="O15" s="1239" t="s">
        <v>605</v>
      </c>
      <c r="P15" s="1237" t="s">
        <v>271</v>
      </c>
      <c r="Q15" s="1238"/>
      <c r="R15" s="1214" t="s">
        <v>654</v>
      </c>
      <c r="S15" s="1215"/>
      <c r="T15" s="1216"/>
      <c r="U15" s="1218"/>
      <c r="V15" s="1239" t="s">
        <v>605</v>
      </c>
      <c r="W15" s="1237" t="s">
        <v>271</v>
      </c>
      <c r="X15" s="1238"/>
      <c r="Y15" s="1214" t="s">
        <v>654</v>
      </c>
      <c r="Z15" s="1215"/>
      <c r="AA15" s="1216"/>
      <c r="AB15" s="1218"/>
      <c r="AC15" s="1239" t="s">
        <v>605</v>
      </c>
      <c r="AD15" s="1237" t="s">
        <v>271</v>
      </c>
      <c r="AE15" s="1238"/>
      <c r="AF15" s="1214" t="s">
        <v>654</v>
      </c>
      <c r="AG15" s="1215"/>
      <c r="AH15" s="1216"/>
      <c r="AI15" s="1218"/>
      <c r="AJ15" s="1239" t="s">
        <v>605</v>
      </c>
      <c r="AK15" s="1237" t="s">
        <v>271</v>
      </c>
      <c r="AL15" s="1238"/>
      <c r="AM15" s="1214" t="s">
        <v>654</v>
      </c>
      <c r="AN15" s="1215"/>
      <c r="AO15" s="1216"/>
      <c r="AP15" s="1218"/>
      <c r="AQ15" s="1239" t="s">
        <v>605</v>
      </c>
      <c r="AR15" s="1237" t="s">
        <v>271</v>
      </c>
      <c r="AS15" s="1238"/>
      <c r="AT15" s="1214" t="s">
        <v>654</v>
      </c>
      <c r="AU15" s="1215"/>
      <c r="AV15" s="1216"/>
      <c r="AW15" s="1218"/>
      <c r="AX15" s="1239" t="s">
        <v>605</v>
      </c>
      <c r="AY15" s="1237" t="s">
        <v>271</v>
      </c>
      <c r="AZ15" s="1238"/>
      <c r="BA15" s="1214" t="s">
        <v>654</v>
      </c>
      <c r="BB15" s="1215"/>
      <c r="BC15" s="1216"/>
      <c r="BD15" s="1218"/>
      <c r="BE15" s="1239" t="s">
        <v>605</v>
      </c>
      <c r="BF15" s="1237" t="s">
        <v>271</v>
      </c>
      <c r="BG15" s="1238"/>
      <c r="BH15" s="1214" t="s">
        <v>654</v>
      </c>
      <c r="BI15" s="1215"/>
      <c r="BJ15" s="1216"/>
      <c r="BK15" s="1218"/>
      <c r="BL15" s="1239" t="s">
        <v>605</v>
      </c>
      <c r="BM15" s="1237" t="s">
        <v>271</v>
      </c>
      <c r="BN15" s="1238"/>
      <c r="BO15" s="1214" t="s">
        <v>654</v>
      </c>
      <c r="BP15" s="1215"/>
      <c r="BQ15" s="1216"/>
      <c r="BR15" s="1218"/>
      <c r="BS15" s="1239" t="s">
        <v>605</v>
      </c>
      <c r="BT15" s="1237" t="s">
        <v>271</v>
      </c>
      <c r="BU15" s="1238"/>
      <c r="BV15" s="1214" t="s">
        <v>654</v>
      </c>
      <c r="BW15" s="1215"/>
      <c r="BX15" s="1216"/>
      <c r="BY15" s="1218"/>
      <c r="BZ15" s="1239" t="s">
        <v>605</v>
      </c>
      <c r="CA15" s="1237" t="s">
        <v>271</v>
      </c>
      <c r="CB15" s="1238"/>
      <c r="CC15" s="1214" t="s">
        <v>654</v>
      </c>
      <c r="CD15" s="1215"/>
      <c r="CE15" s="1216"/>
      <c r="CF15" s="1218"/>
      <c r="CG15" s="1231"/>
      <c r="CH15" s="1161"/>
    </row>
    <row r="16" spans="1:97" ht="33.75" customHeight="1">
      <c r="J16" s="995"/>
      <c r="K16" s="995"/>
      <c r="L16" s="1233"/>
      <c r="M16" s="1233"/>
      <c r="N16" s="663"/>
      <c r="O16" s="1240"/>
      <c r="P16" s="756" t="s">
        <v>606</v>
      </c>
      <c r="Q16" s="756" t="s">
        <v>6</v>
      </c>
      <c r="R16" s="1028" t="s">
        <v>274</v>
      </c>
      <c r="S16" s="1228" t="s">
        <v>273</v>
      </c>
      <c r="T16" s="1229"/>
      <c r="U16" s="1219"/>
      <c r="V16" s="1240"/>
      <c r="W16" s="756" t="s">
        <v>606</v>
      </c>
      <c r="X16" s="756" t="s">
        <v>6</v>
      </c>
      <c r="Y16" s="1115" t="s">
        <v>274</v>
      </c>
      <c r="Z16" s="1228" t="s">
        <v>273</v>
      </c>
      <c r="AA16" s="1229"/>
      <c r="AB16" s="1219"/>
      <c r="AC16" s="1240"/>
      <c r="AD16" s="756" t="s">
        <v>606</v>
      </c>
      <c r="AE16" s="756" t="s">
        <v>6</v>
      </c>
      <c r="AF16" s="1115" t="s">
        <v>274</v>
      </c>
      <c r="AG16" s="1228" t="s">
        <v>273</v>
      </c>
      <c r="AH16" s="1229"/>
      <c r="AI16" s="1219"/>
      <c r="AJ16" s="1240"/>
      <c r="AK16" s="756" t="s">
        <v>606</v>
      </c>
      <c r="AL16" s="756" t="s">
        <v>6</v>
      </c>
      <c r="AM16" s="1115" t="s">
        <v>274</v>
      </c>
      <c r="AN16" s="1228" t="s">
        <v>273</v>
      </c>
      <c r="AO16" s="1229"/>
      <c r="AP16" s="1219"/>
      <c r="AQ16" s="1240"/>
      <c r="AR16" s="756" t="s">
        <v>606</v>
      </c>
      <c r="AS16" s="756" t="s">
        <v>6</v>
      </c>
      <c r="AT16" s="1115" t="s">
        <v>274</v>
      </c>
      <c r="AU16" s="1228" t="s">
        <v>273</v>
      </c>
      <c r="AV16" s="1229"/>
      <c r="AW16" s="1219"/>
      <c r="AX16" s="1240"/>
      <c r="AY16" s="756" t="s">
        <v>606</v>
      </c>
      <c r="AZ16" s="756" t="s">
        <v>6</v>
      </c>
      <c r="BA16" s="1115" t="s">
        <v>274</v>
      </c>
      <c r="BB16" s="1228" t="s">
        <v>273</v>
      </c>
      <c r="BC16" s="1229"/>
      <c r="BD16" s="1219"/>
      <c r="BE16" s="1240"/>
      <c r="BF16" s="756" t="s">
        <v>606</v>
      </c>
      <c r="BG16" s="756" t="s">
        <v>6</v>
      </c>
      <c r="BH16" s="1115" t="s">
        <v>274</v>
      </c>
      <c r="BI16" s="1228" t="s">
        <v>273</v>
      </c>
      <c r="BJ16" s="1229"/>
      <c r="BK16" s="1219"/>
      <c r="BL16" s="1240"/>
      <c r="BM16" s="756" t="s">
        <v>606</v>
      </c>
      <c r="BN16" s="756" t="s">
        <v>6</v>
      </c>
      <c r="BO16" s="1115" t="s">
        <v>274</v>
      </c>
      <c r="BP16" s="1228" t="s">
        <v>273</v>
      </c>
      <c r="BQ16" s="1229"/>
      <c r="BR16" s="1219"/>
      <c r="BS16" s="1240"/>
      <c r="BT16" s="756" t="s">
        <v>606</v>
      </c>
      <c r="BU16" s="756" t="s">
        <v>6</v>
      </c>
      <c r="BV16" s="1115" t="s">
        <v>274</v>
      </c>
      <c r="BW16" s="1228" t="s">
        <v>273</v>
      </c>
      <c r="BX16" s="1229"/>
      <c r="BY16" s="1219"/>
      <c r="BZ16" s="1240"/>
      <c r="CA16" s="756" t="s">
        <v>606</v>
      </c>
      <c r="CB16" s="756" t="s">
        <v>6</v>
      </c>
      <c r="CC16" s="1115" t="s">
        <v>274</v>
      </c>
      <c r="CD16" s="1228" t="s">
        <v>273</v>
      </c>
      <c r="CE16" s="1229"/>
      <c r="CF16" s="1219"/>
      <c r="CG16" s="1232"/>
      <c r="CH16" s="1161"/>
    </row>
    <row r="17" spans="1:99">
      <c r="J17" s="995"/>
      <c r="K17" s="569">
        <v>1</v>
      </c>
      <c r="L17" s="647" t="s">
        <v>93</v>
      </c>
      <c r="M17" s="647" t="s">
        <v>49</v>
      </c>
      <c r="N17" s="649" t="str">
        <f ca="1">OFFSET(N17,0,-1)</f>
        <v>2</v>
      </c>
      <c r="O17" s="1025">
        <f ca="1">OFFSET(O17,0,-1)+1</f>
        <v>3</v>
      </c>
      <c r="P17" s="1025">
        <f ca="1">OFFSET(P17,0,-1)+1</f>
        <v>4</v>
      </c>
      <c r="Q17" s="1025">
        <f ca="1">OFFSET(Q17,0,-1)+1</f>
        <v>5</v>
      </c>
      <c r="R17" s="1025">
        <f ca="1">OFFSET(R17,0,-1)+1</f>
        <v>6</v>
      </c>
      <c r="S17" s="1222">
        <f ca="1">OFFSET(S17,0,-1)+1</f>
        <v>7</v>
      </c>
      <c r="T17" s="1222"/>
      <c r="U17" s="1025">
        <f ca="1">OFFSET(U17,0,-2)+1</f>
        <v>8</v>
      </c>
      <c r="V17" s="1113">
        <f ca="1">OFFSET(V17,0,-1)+1</f>
        <v>9</v>
      </c>
      <c r="W17" s="1113">
        <f ca="1">OFFSET(W17,0,-1)+1</f>
        <v>10</v>
      </c>
      <c r="X17" s="1113">
        <f ca="1">OFFSET(X17,0,-1)+1</f>
        <v>11</v>
      </c>
      <c r="Y17" s="1113">
        <f ca="1">OFFSET(Y17,0,-1)+1</f>
        <v>12</v>
      </c>
      <c r="Z17" s="1222">
        <f ca="1">OFFSET(Z17,0,-1)+1</f>
        <v>13</v>
      </c>
      <c r="AA17" s="1222"/>
      <c r="AB17" s="1113">
        <f ca="1">OFFSET(AB17,0,-2)+1</f>
        <v>14</v>
      </c>
      <c r="AC17" s="1113">
        <f ca="1">OFFSET(AC17,0,-1)+1</f>
        <v>15</v>
      </c>
      <c r="AD17" s="1113">
        <f ca="1">OFFSET(AD17,0,-1)+1</f>
        <v>16</v>
      </c>
      <c r="AE17" s="1113">
        <f ca="1">OFFSET(AE17,0,-1)+1</f>
        <v>17</v>
      </c>
      <c r="AF17" s="1113">
        <f ca="1">OFFSET(AF17,0,-1)+1</f>
        <v>18</v>
      </c>
      <c r="AG17" s="1222">
        <f ca="1">OFFSET(AG17,0,-1)+1</f>
        <v>19</v>
      </c>
      <c r="AH17" s="1222"/>
      <c r="AI17" s="1113">
        <f ca="1">OFFSET(AI17,0,-2)+1</f>
        <v>20</v>
      </c>
      <c r="AJ17" s="1113">
        <f ca="1">OFFSET(AJ17,0,-1)+1</f>
        <v>21</v>
      </c>
      <c r="AK17" s="1113">
        <f ca="1">OFFSET(AK17,0,-1)+1</f>
        <v>22</v>
      </c>
      <c r="AL17" s="1113">
        <f ca="1">OFFSET(AL17,0,-1)+1</f>
        <v>23</v>
      </c>
      <c r="AM17" s="1113">
        <f ca="1">OFFSET(AM17,0,-1)+1</f>
        <v>24</v>
      </c>
      <c r="AN17" s="1222">
        <f ca="1">OFFSET(AN17,0,-1)+1</f>
        <v>25</v>
      </c>
      <c r="AO17" s="1222"/>
      <c r="AP17" s="1113">
        <f ca="1">OFFSET(AP17,0,-2)+1</f>
        <v>26</v>
      </c>
      <c r="AQ17" s="1113">
        <f ca="1">OFFSET(AQ17,0,-1)+1</f>
        <v>27</v>
      </c>
      <c r="AR17" s="1113">
        <f ca="1">OFFSET(AR17,0,-1)+1</f>
        <v>28</v>
      </c>
      <c r="AS17" s="1113">
        <f ca="1">OFFSET(AS17,0,-1)+1</f>
        <v>29</v>
      </c>
      <c r="AT17" s="1113">
        <f ca="1">OFFSET(AT17,0,-1)+1</f>
        <v>30</v>
      </c>
      <c r="AU17" s="1222">
        <f ca="1">OFFSET(AU17,0,-1)+1</f>
        <v>31</v>
      </c>
      <c r="AV17" s="1222"/>
      <c r="AW17" s="1113">
        <f ca="1">OFFSET(AW17,0,-2)+1</f>
        <v>32</v>
      </c>
      <c r="AX17" s="1113">
        <f ca="1">OFFSET(AX17,0,-1)+1</f>
        <v>33</v>
      </c>
      <c r="AY17" s="1113">
        <f ca="1">OFFSET(AY17,0,-1)+1</f>
        <v>34</v>
      </c>
      <c r="AZ17" s="1113">
        <f ca="1">OFFSET(AZ17,0,-1)+1</f>
        <v>35</v>
      </c>
      <c r="BA17" s="1113">
        <f ca="1">OFFSET(BA17,0,-1)+1</f>
        <v>36</v>
      </c>
      <c r="BB17" s="1222">
        <f ca="1">OFFSET(BB17,0,-1)+1</f>
        <v>37</v>
      </c>
      <c r="BC17" s="1222"/>
      <c r="BD17" s="1113">
        <f ca="1">OFFSET(BD17,0,-2)+1</f>
        <v>38</v>
      </c>
      <c r="BE17" s="1113">
        <f ca="1">OFFSET(BE17,0,-1)+1</f>
        <v>39</v>
      </c>
      <c r="BF17" s="1113">
        <f ca="1">OFFSET(BF17,0,-1)+1</f>
        <v>40</v>
      </c>
      <c r="BG17" s="1113">
        <f ca="1">OFFSET(BG17,0,-1)+1</f>
        <v>41</v>
      </c>
      <c r="BH17" s="1113">
        <f ca="1">OFFSET(BH17,0,-1)+1</f>
        <v>42</v>
      </c>
      <c r="BI17" s="1222">
        <f ca="1">OFFSET(BI17,0,-1)+1</f>
        <v>43</v>
      </c>
      <c r="BJ17" s="1222"/>
      <c r="BK17" s="1113">
        <f ca="1">OFFSET(BK17,0,-2)+1</f>
        <v>44</v>
      </c>
      <c r="BL17" s="1113">
        <f ca="1">OFFSET(BL17,0,-1)+1</f>
        <v>45</v>
      </c>
      <c r="BM17" s="1113">
        <f ca="1">OFFSET(BM17,0,-1)+1</f>
        <v>46</v>
      </c>
      <c r="BN17" s="1113">
        <f ca="1">OFFSET(BN17,0,-1)+1</f>
        <v>47</v>
      </c>
      <c r="BO17" s="1113">
        <f ca="1">OFFSET(BO17,0,-1)+1</f>
        <v>48</v>
      </c>
      <c r="BP17" s="1222">
        <f ca="1">OFFSET(BP17,0,-1)+1</f>
        <v>49</v>
      </c>
      <c r="BQ17" s="1222"/>
      <c r="BR17" s="1113">
        <f ca="1">OFFSET(BR17,0,-2)+1</f>
        <v>50</v>
      </c>
      <c r="BS17" s="1113">
        <f ca="1">OFFSET(BS17,0,-1)+1</f>
        <v>51</v>
      </c>
      <c r="BT17" s="1113">
        <f ca="1">OFFSET(BT17,0,-1)+1</f>
        <v>52</v>
      </c>
      <c r="BU17" s="1113">
        <f ca="1">OFFSET(BU17,0,-1)+1</f>
        <v>53</v>
      </c>
      <c r="BV17" s="1113">
        <f ca="1">OFFSET(BV17,0,-1)+1</f>
        <v>54</v>
      </c>
      <c r="BW17" s="1222">
        <f ca="1">OFFSET(BW17,0,-1)+1</f>
        <v>55</v>
      </c>
      <c r="BX17" s="1222"/>
      <c r="BY17" s="1113">
        <f ca="1">OFFSET(BY17,0,-2)+1</f>
        <v>56</v>
      </c>
      <c r="BZ17" s="1113">
        <f ca="1">OFFSET(BZ17,0,-1)+1</f>
        <v>57</v>
      </c>
      <c r="CA17" s="1113">
        <f ca="1">OFFSET(CA17,0,-1)+1</f>
        <v>58</v>
      </c>
      <c r="CB17" s="1113">
        <f ca="1">OFFSET(CB17,0,-1)+1</f>
        <v>59</v>
      </c>
      <c r="CC17" s="1113">
        <f ca="1">OFFSET(CC17,0,-1)+1</f>
        <v>60</v>
      </c>
      <c r="CD17" s="1222">
        <f ca="1">OFFSET(CD17,0,-1)+1</f>
        <v>61</v>
      </c>
      <c r="CE17" s="1222"/>
      <c r="CF17" s="1113">
        <f ca="1">OFFSET(CF17,0,-2)+1</f>
        <v>62</v>
      </c>
      <c r="CG17" s="649">
        <f ca="1">OFFSET(CG17,0,-1)</f>
        <v>62</v>
      </c>
      <c r="CH17" s="1025">
        <f ca="1">OFFSET(CH17,0,-1)+1</f>
        <v>63</v>
      </c>
    </row>
    <row r="18" spans="1:99" ht="22.5">
      <c r="A18" s="1206">
        <v>1</v>
      </c>
      <c r="B18" s="1015"/>
      <c r="C18" s="1015"/>
      <c r="D18" s="1015"/>
      <c r="E18" s="981"/>
      <c r="F18" s="1026"/>
      <c r="G18" s="1026"/>
      <c r="H18" s="1026"/>
      <c r="I18" s="983"/>
      <c r="J18" s="979"/>
      <c r="K18" s="963"/>
      <c r="L18" s="1030" t="e">
        <f ca="1">mergeValue(A18)</f>
        <v>#NAME?</v>
      </c>
      <c r="M18" s="641" t="s">
        <v>20</v>
      </c>
      <c r="N18" s="646"/>
      <c r="O18" s="1207" t="str">
        <f>IF('Перечень тарифов'!J21="","","" &amp; 'Перечень тарифов'!J21 &amp; "")</f>
        <v>Тариф на тепловую энергию (мощность), поставляемую Акционерным обществом "Казэнерго" потребителям, другим теплоснабжающим организациям</v>
      </c>
      <c r="P18" s="1207"/>
      <c r="Q18" s="1207"/>
      <c r="R18" s="1207"/>
      <c r="S18" s="1207"/>
      <c r="T18" s="1207"/>
      <c r="U18" s="1207"/>
      <c r="V18" s="1207"/>
      <c r="W18" s="1207"/>
      <c r="X18" s="1207"/>
      <c r="Y18" s="1207"/>
      <c r="Z18" s="1207"/>
      <c r="AA18" s="1207"/>
      <c r="AB18" s="1207"/>
      <c r="AC18" s="1207"/>
      <c r="AD18" s="1207"/>
      <c r="AE18" s="1207"/>
      <c r="AF18" s="1207"/>
      <c r="AG18" s="1207"/>
      <c r="AH18" s="1207"/>
      <c r="AI18" s="1207"/>
      <c r="AJ18" s="1207"/>
      <c r="AK18" s="1207"/>
      <c r="AL18" s="1207"/>
      <c r="AM18" s="1207"/>
      <c r="AN18" s="1207"/>
      <c r="AO18" s="1207"/>
      <c r="AP18" s="1207"/>
      <c r="AQ18" s="1207"/>
      <c r="AR18" s="1207"/>
      <c r="AS18" s="1207"/>
      <c r="AT18" s="1207"/>
      <c r="AU18" s="1207"/>
      <c r="AV18" s="1207"/>
      <c r="AW18" s="1207"/>
      <c r="AX18" s="1207"/>
      <c r="AY18" s="1207"/>
      <c r="AZ18" s="1207"/>
      <c r="BA18" s="1207"/>
      <c r="BB18" s="1207"/>
      <c r="BC18" s="1207"/>
      <c r="BD18" s="1207"/>
      <c r="BE18" s="1207"/>
      <c r="BF18" s="1207"/>
      <c r="BG18" s="1207"/>
      <c r="BH18" s="1207"/>
      <c r="BI18" s="1207"/>
      <c r="BJ18" s="1207"/>
      <c r="BK18" s="1207"/>
      <c r="BL18" s="1207"/>
      <c r="BM18" s="1207"/>
      <c r="BN18" s="1207"/>
      <c r="BO18" s="1207"/>
      <c r="BP18" s="1207"/>
      <c r="BQ18" s="1207"/>
      <c r="BR18" s="1207"/>
      <c r="BS18" s="1207"/>
      <c r="BT18" s="1207"/>
      <c r="BU18" s="1207"/>
      <c r="BV18" s="1207"/>
      <c r="BW18" s="1207"/>
      <c r="BX18" s="1207"/>
      <c r="BY18" s="1207"/>
      <c r="BZ18" s="1207"/>
      <c r="CA18" s="1207"/>
      <c r="CB18" s="1207"/>
      <c r="CC18" s="1207"/>
      <c r="CD18" s="1207"/>
      <c r="CE18" s="1207"/>
      <c r="CF18" s="1207"/>
      <c r="CG18" s="1207"/>
      <c r="CH18" s="630" t="s">
        <v>476</v>
      </c>
      <c r="CJ18" s="829"/>
      <c r="CK18" s="829" t="str">
        <f t="shared" ref="CK18:CK32" si="0">IF(M18="","",M18 )</f>
        <v>Наименование тарифа</v>
      </c>
      <c r="CL18" s="829"/>
      <c r="CM18" s="829"/>
      <c r="CN18" s="829"/>
      <c r="CT18" s="1008"/>
      <c r="CU18" s="1008"/>
    </row>
    <row r="19" spans="1:99" hidden="1">
      <c r="A19" s="1206"/>
      <c r="B19" s="1206">
        <v>1</v>
      </c>
      <c r="C19" s="1015"/>
      <c r="D19" s="1015"/>
      <c r="E19" s="1026"/>
      <c r="F19" s="1026"/>
      <c r="G19" s="1026"/>
      <c r="H19" s="1026"/>
      <c r="I19" s="1021"/>
      <c r="J19" s="954"/>
      <c r="K19" s="957"/>
      <c r="L19" s="1030" t="e">
        <f ca="1">mergeValue(A19) &amp;"."&amp; mergeValue(B19)</f>
        <v>#NAME?</v>
      </c>
      <c r="M19" s="692"/>
      <c r="N19" s="646"/>
      <c r="O19" s="1207"/>
      <c r="P19" s="1207"/>
      <c r="Q19" s="1207"/>
      <c r="R19" s="1207"/>
      <c r="S19" s="1207"/>
      <c r="T19" s="1207"/>
      <c r="U19" s="1207"/>
      <c r="V19" s="1207"/>
      <c r="W19" s="1207"/>
      <c r="X19" s="1207"/>
      <c r="Y19" s="1207"/>
      <c r="Z19" s="1207"/>
      <c r="AA19" s="1207"/>
      <c r="AB19" s="1207"/>
      <c r="AC19" s="1207"/>
      <c r="AD19" s="1207"/>
      <c r="AE19" s="1207"/>
      <c r="AF19" s="1207"/>
      <c r="AG19" s="1207"/>
      <c r="AH19" s="1207"/>
      <c r="AI19" s="1207"/>
      <c r="AJ19" s="1207"/>
      <c r="AK19" s="1207"/>
      <c r="AL19" s="1207"/>
      <c r="AM19" s="1207"/>
      <c r="AN19" s="1207"/>
      <c r="AO19" s="1207"/>
      <c r="AP19" s="1207"/>
      <c r="AQ19" s="1207"/>
      <c r="AR19" s="1207"/>
      <c r="AS19" s="1207"/>
      <c r="AT19" s="1207"/>
      <c r="AU19" s="1207"/>
      <c r="AV19" s="1207"/>
      <c r="AW19" s="1207"/>
      <c r="AX19" s="1207"/>
      <c r="AY19" s="1207"/>
      <c r="AZ19" s="1207"/>
      <c r="BA19" s="1207"/>
      <c r="BB19" s="1207"/>
      <c r="BC19" s="1207"/>
      <c r="BD19" s="1207"/>
      <c r="BE19" s="1207"/>
      <c r="BF19" s="1207"/>
      <c r="BG19" s="1207"/>
      <c r="BH19" s="1207"/>
      <c r="BI19" s="1207"/>
      <c r="BJ19" s="1207"/>
      <c r="BK19" s="1207"/>
      <c r="BL19" s="1207"/>
      <c r="BM19" s="1207"/>
      <c r="BN19" s="1207"/>
      <c r="BO19" s="1207"/>
      <c r="BP19" s="1207"/>
      <c r="BQ19" s="1207"/>
      <c r="BR19" s="1207"/>
      <c r="BS19" s="1207"/>
      <c r="BT19" s="1207"/>
      <c r="BU19" s="1207"/>
      <c r="BV19" s="1207"/>
      <c r="BW19" s="1207"/>
      <c r="BX19" s="1207"/>
      <c r="BY19" s="1207"/>
      <c r="BZ19" s="1207"/>
      <c r="CA19" s="1207"/>
      <c r="CB19" s="1207"/>
      <c r="CC19" s="1207"/>
      <c r="CD19" s="1207"/>
      <c r="CE19" s="1207"/>
      <c r="CF19" s="1207"/>
      <c r="CG19" s="1207"/>
      <c r="CH19" s="630"/>
      <c r="CJ19" s="829"/>
      <c r="CK19" s="829" t="str">
        <f t="shared" si="0"/>
        <v/>
      </c>
      <c r="CL19" s="829"/>
      <c r="CM19" s="829"/>
      <c r="CN19" s="829"/>
      <c r="CT19" s="1008"/>
      <c r="CU19" s="1008"/>
    </row>
    <row r="20" spans="1:99" hidden="1">
      <c r="A20" s="1206"/>
      <c r="B20" s="1206"/>
      <c r="C20" s="1206">
        <v>1</v>
      </c>
      <c r="D20" s="1015"/>
      <c r="E20" s="1026"/>
      <c r="F20" s="1026"/>
      <c r="G20" s="1026"/>
      <c r="H20" s="1026"/>
      <c r="I20" s="962"/>
      <c r="J20" s="954"/>
      <c r="K20" s="957"/>
      <c r="L20" s="1030" t="e">
        <f ca="1">mergeValue(A20) &amp;"."&amp; mergeValue(B20)&amp;"."&amp; mergeValue(C20)</f>
        <v>#NAME?</v>
      </c>
      <c r="M20" s="693"/>
      <c r="N20" s="646"/>
      <c r="O20" s="1207"/>
      <c r="P20" s="1207"/>
      <c r="Q20" s="1207"/>
      <c r="R20" s="1207"/>
      <c r="S20" s="1207"/>
      <c r="T20" s="1207"/>
      <c r="U20" s="1207"/>
      <c r="V20" s="1207"/>
      <c r="W20" s="1207"/>
      <c r="X20" s="1207"/>
      <c r="Y20" s="1207"/>
      <c r="Z20" s="1207"/>
      <c r="AA20" s="1207"/>
      <c r="AB20" s="1207"/>
      <c r="AC20" s="1207"/>
      <c r="AD20" s="1207"/>
      <c r="AE20" s="1207"/>
      <c r="AF20" s="1207"/>
      <c r="AG20" s="1207"/>
      <c r="AH20" s="1207"/>
      <c r="AI20" s="1207"/>
      <c r="AJ20" s="1207"/>
      <c r="AK20" s="1207"/>
      <c r="AL20" s="1207"/>
      <c r="AM20" s="1207"/>
      <c r="AN20" s="1207"/>
      <c r="AO20" s="1207"/>
      <c r="AP20" s="1207"/>
      <c r="AQ20" s="1207"/>
      <c r="AR20" s="1207"/>
      <c r="AS20" s="1207"/>
      <c r="AT20" s="1207"/>
      <c r="AU20" s="1207"/>
      <c r="AV20" s="1207"/>
      <c r="AW20" s="1207"/>
      <c r="AX20" s="1207"/>
      <c r="AY20" s="1207"/>
      <c r="AZ20" s="1207"/>
      <c r="BA20" s="1207"/>
      <c r="BB20" s="1207"/>
      <c r="BC20" s="1207"/>
      <c r="BD20" s="1207"/>
      <c r="BE20" s="1207"/>
      <c r="BF20" s="1207"/>
      <c r="BG20" s="1207"/>
      <c r="BH20" s="1207"/>
      <c r="BI20" s="1207"/>
      <c r="BJ20" s="1207"/>
      <c r="BK20" s="1207"/>
      <c r="BL20" s="1207"/>
      <c r="BM20" s="1207"/>
      <c r="BN20" s="1207"/>
      <c r="BO20" s="1207"/>
      <c r="BP20" s="1207"/>
      <c r="BQ20" s="1207"/>
      <c r="BR20" s="1207"/>
      <c r="BS20" s="1207"/>
      <c r="BT20" s="1207"/>
      <c r="BU20" s="1207"/>
      <c r="BV20" s="1207"/>
      <c r="BW20" s="1207"/>
      <c r="BX20" s="1207"/>
      <c r="BY20" s="1207"/>
      <c r="BZ20" s="1207"/>
      <c r="CA20" s="1207"/>
      <c r="CB20" s="1207"/>
      <c r="CC20" s="1207"/>
      <c r="CD20" s="1207"/>
      <c r="CE20" s="1207"/>
      <c r="CF20" s="1207"/>
      <c r="CG20" s="1207"/>
      <c r="CH20" s="630"/>
      <c r="CJ20" s="829"/>
      <c r="CK20" s="829" t="str">
        <f t="shared" si="0"/>
        <v/>
      </c>
      <c r="CL20" s="829"/>
      <c r="CM20" s="829"/>
      <c r="CN20" s="829"/>
      <c r="CT20" s="1008"/>
      <c r="CU20" s="1008"/>
    </row>
    <row r="21" spans="1:99" hidden="1">
      <c r="A21" s="1206"/>
      <c r="B21" s="1206"/>
      <c r="C21" s="1206"/>
      <c r="D21" s="1206">
        <v>1</v>
      </c>
      <c r="E21" s="1026"/>
      <c r="F21" s="1026"/>
      <c r="G21" s="1026"/>
      <c r="H21" s="1026"/>
      <c r="I21" s="962"/>
      <c r="J21" s="954"/>
      <c r="K21" s="957"/>
      <c r="L21" s="1030" t="e">
        <f ca="1">mergeValue(A21) &amp;"."&amp; mergeValue(B21)&amp;"."&amp; mergeValue(C21)&amp;"."&amp; mergeValue(D21)</f>
        <v>#NAME?</v>
      </c>
      <c r="M21" s="694"/>
      <c r="N21" s="646"/>
      <c r="O21" s="1207"/>
      <c r="P21" s="1207"/>
      <c r="Q21" s="1207"/>
      <c r="R21" s="1207"/>
      <c r="S21" s="1207"/>
      <c r="T21" s="1207"/>
      <c r="U21" s="1207"/>
      <c r="V21" s="1207"/>
      <c r="W21" s="1207"/>
      <c r="X21" s="1207"/>
      <c r="Y21" s="1207"/>
      <c r="Z21" s="1207"/>
      <c r="AA21" s="1207"/>
      <c r="AB21" s="1207"/>
      <c r="AC21" s="1207"/>
      <c r="AD21" s="1207"/>
      <c r="AE21" s="1207"/>
      <c r="AF21" s="1207"/>
      <c r="AG21" s="1207"/>
      <c r="AH21" s="1207"/>
      <c r="AI21" s="1207"/>
      <c r="AJ21" s="1207"/>
      <c r="AK21" s="1207"/>
      <c r="AL21" s="1207"/>
      <c r="AM21" s="1207"/>
      <c r="AN21" s="1207"/>
      <c r="AO21" s="1207"/>
      <c r="AP21" s="1207"/>
      <c r="AQ21" s="1207"/>
      <c r="AR21" s="1207"/>
      <c r="AS21" s="1207"/>
      <c r="AT21" s="1207"/>
      <c r="AU21" s="1207"/>
      <c r="AV21" s="1207"/>
      <c r="AW21" s="1207"/>
      <c r="AX21" s="1207"/>
      <c r="AY21" s="1207"/>
      <c r="AZ21" s="1207"/>
      <c r="BA21" s="1207"/>
      <c r="BB21" s="1207"/>
      <c r="BC21" s="1207"/>
      <c r="BD21" s="1207"/>
      <c r="BE21" s="1207"/>
      <c r="BF21" s="1207"/>
      <c r="BG21" s="1207"/>
      <c r="BH21" s="1207"/>
      <c r="BI21" s="1207"/>
      <c r="BJ21" s="1207"/>
      <c r="BK21" s="1207"/>
      <c r="BL21" s="1207"/>
      <c r="BM21" s="1207"/>
      <c r="BN21" s="1207"/>
      <c r="BO21" s="1207"/>
      <c r="BP21" s="1207"/>
      <c r="BQ21" s="1207"/>
      <c r="BR21" s="1207"/>
      <c r="BS21" s="1207"/>
      <c r="BT21" s="1207"/>
      <c r="BU21" s="1207"/>
      <c r="BV21" s="1207"/>
      <c r="BW21" s="1207"/>
      <c r="BX21" s="1207"/>
      <c r="BY21" s="1207"/>
      <c r="BZ21" s="1207"/>
      <c r="CA21" s="1207"/>
      <c r="CB21" s="1207"/>
      <c r="CC21" s="1207"/>
      <c r="CD21" s="1207"/>
      <c r="CE21" s="1207"/>
      <c r="CF21" s="1207"/>
      <c r="CG21" s="1207"/>
      <c r="CH21" s="630"/>
      <c r="CJ21" s="829"/>
      <c r="CK21" s="829" t="str">
        <f t="shared" si="0"/>
        <v/>
      </c>
      <c r="CL21" s="829"/>
      <c r="CM21" s="829"/>
      <c r="CN21" s="829"/>
      <c r="CT21" s="1008"/>
      <c r="CU21" s="1008"/>
    </row>
    <row r="22" spans="1:99" ht="101.25">
      <c r="A22" s="1206"/>
      <c r="B22" s="1206"/>
      <c r="C22" s="1206"/>
      <c r="D22" s="1206"/>
      <c r="E22" s="1206">
        <v>1</v>
      </c>
      <c r="F22" s="1026"/>
      <c r="G22" s="1026"/>
      <c r="H22" s="1015">
        <v>1</v>
      </c>
      <c r="I22" s="1206">
        <v>1</v>
      </c>
      <c r="J22" s="1026"/>
      <c r="K22" s="965"/>
      <c r="L22" s="1030" t="e">
        <f ca="1">mergeValue(A22) &amp;"."&amp; mergeValue(B22)&amp;"."&amp; mergeValue(C22)&amp;"."&amp; mergeValue(D22)&amp;"."&amp; mergeValue(E22)</f>
        <v>#NAME?</v>
      </c>
      <c r="M22" s="554" t="s">
        <v>9</v>
      </c>
      <c r="N22" s="646"/>
      <c r="O22" s="1209" t="s">
        <v>3</v>
      </c>
      <c r="P22" s="1210"/>
      <c r="Q22" s="1210"/>
      <c r="R22" s="1210"/>
      <c r="S22" s="1210"/>
      <c r="T22" s="1210"/>
      <c r="U22" s="1210"/>
      <c r="V22" s="1210"/>
      <c r="W22" s="1210"/>
      <c r="X22" s="1210"/>
      <c r="Y22" s="1210"/>
      <c r="Z22" s="1210"/>
      <c r="AA22" s="1210"/>
      <c r="AB22" s="1210"/>
      <c r="AC22" s="1210"/>
      <c r="AD22" s="1210"/>
      <c r="AE22" s="1210"/>
      <c r="AF22" s="1210"/>
      <c r="AG22" s="1210"/>
      <c r="AH22" s="1210"/>
      <c r="AI22" s="1210"/>
      <c r="AJ22" s="1210"/>
      <c r="AK22" s="1210"/>
      <c r="AL22" s="1210"/>
      <c r="AM22" s="1210"/>
      <c r="AN22" s="1210"/>
      <c r="AO22" s="1210"/>
      <c r="AP22" s="1210"/>
      <c r="AQ22" s="1210"/>
      <c r="AR22" s="1210"/>
      <c r="AS22" s="1210"/>
      <c r="AT22" s="1210"/>
      <c r="AU22" s="1210"/>
      <c r="AV22" s="1210"/>
      <c r="AW22" s="1210"/>
      <c r="AX22" s="1210"/>
      <c r="AY22" s="1210"/>
      <c r="AZ22" s="1210"/>
      <c r="BA22" s="1210"/>
      <c r="BB22" s="1210"/>
      <c r="BC22" s="1210"/>
      <c r="BD22" s="1210"/>
      <c r="BE22" s="1210"/>
      <c r="BF22" s="1210"/>
      <c r="BG22" s="1210"/>
      <c r="BH22" s="1210"/>
      <c r="BI22" s="1210"/>
      <c r="BJ22" s="1210"/>
      <c r="BK22" s="1210"/>
      <c r="BL22" s="1210"/>
      <c r="BM22" s="1210"/>
      <c r="BN22" s="1210"/>
      <c r="BO22" s="1210"/>
      <c r="BP22" s="1210"/>
      <c r="BQ22" s="1210"/>
      <c r="BR22" s="1210"/>
      <c r="BS22" s="1210"/>
      <c r="BT22" s="1210"/>
      <c r="BU22" s="1210"/>
      <c r="BV22" s="1210"/>
      <c r="BW22" s="1210"/>
      <c r="BX22" s="1210"/>
      <c r="BY22" s="1210"/>
      <c r="BZ22" s="1210"/>
      <c r="CA22" s="1210"/>
      <c r="CB22" s="1210"/>
      <c r="CC22" s="1210"/>
      <c r="CD22" s="1210"/>
      <c r="CE22" s="1210"/>
      <c r="CF22" s="1210"/>
      <c r="CG22" s="1211"/>
      <c r="CH22" s="630" t="s">
        <v>638</v>
      </c>
      <c r="CJ22" s="829"/>
      <c r="CK22" s="829" t="str">
        <f t="shared" si="0"/>
        <v>Схема подключения теплопотребляющей установки к коллектору источника тепловой энергии</v>
      </c>
      <c r="CL22" s="829"/>
      <c r="CM22" s="829"/>
      <c r="CN22" s="829"/>
      <c r="CT22" s="1008"/>
      <c r="CU22" s="1008"/>
    </row>
    <row r="23" spans="1:99" ht="90">
      <c r="A23" s="1206"/>
      <c r="B23" s="1206"/>
      <c r="C23" s="1206"/>
      <c r="D23" s="1206"/>
      <c r="E23" s="1206"/>
      <c r="F23" s="1206">
        <v>1</v>
      </c>
      <c r="G23" s="1015"/>
      <c r="H23" s="1015"/>
      <c r="I23" s="1206"/>
      <c r="J23" s="1206">
        <v>1</v>
      </c>
      <c r="K23" s="966"/>
      <c r="L23" s="1030" t="e">
        <f ca="1">mergeValue(A23) &amp;"."&amp; mergeValue(B23)&amp;"."&amp; mergeValue(C23)&amp;"."&amp; mergeValue(D23)&amp;"."&amp; mergeValue(E23)&amp;"."&amp; mergeValue(F23)</f>
        <v>#NAME?</v>
      </c>
      <c r="M23" s="555" t="s">
        <v>10</v>
      </c>
      <c r="N23" s="646"/>
      <c r="O23" s="1209" t="s">
        <v>773</v>
      </c>
      <c r="P23" s="1210"/>
      <c r="Q23" s="1210"/>
      <c r="R23" s="1210"/>
      <c r="S23" s="1210"/>
      <c r="T23" s="1210"/>
      <c r="U23" s="1210"/>
      <c r="V23" s="1210"/>
      <c r="W23" s="1210"/>
      <c r="X23" s="1210"/>
      <c r="Y23" s="1210"/>
      <c r="Z23" s="1210"/>
      <c r="AA23" s="1210"/>
      <c r="AB23" s="1210"/>
      <c r="AC23" s="1210"/>
      <c r="AD23" s="1210"/>
      <c r="AE23" s="1210"/>
      <c r="AF23" s="1210"/>
      <c r="AG23" s="1210"/>
      <c r="AH23" s="1210"/>
      <c r="AI23" s="1210"/>
      <c r="AJ23" s="1210"/>
      <c r="AK23" s="1210"/>
      <c r="AL23" s="1210"/>
      <c r="AM23" s="1210"/>
      <c r="AN23" s="1210"/>
      <c r="AO23" s="1210"/>
      <c r="AP23" s="1210"/>
      <c r="AQ23" s="1210"/>
      <c r="AR23" s="1210"/>
      <c r="AS23" s="1210"/>
      <c r="AT23" s="1210"/>
      <c r="AU23" s="1210"/>
      <c r="AV23" s="1210"/>
      <c r="AW23" s="1210"/>
      <c r="AX23" s="1210"/>
      <c r="AY23" s="1210"/>
      <c r="AZ23" s="1210"/>
      <c r="BA23" s="1210"/>
      <c r="BB23" s="1210"/>
      <c r="BC23" s="1210"/>
      <c r="BD23" s="1210"/>
      <c r="BE23" s="1210"/>
      <c r="BF23" s="1210"/>
      <c r="BG23" s="1210"/>
      <c r="BH23" s="1210"/>
      <c r="BI23" s="1210"/>
      <c r="BJ23" s="1210"/>
      <c r="BK23" s="1210"/>
      <c r="BL23" s="1210"/>
      <c r="BM23" s="1210"/>
      <c r="BN23" s="1210"/>
      <c r="BO23" s="1210"/>
      <c r="BP23" s="1210"/>
      <c r="BQ23" s="1210"/>
      <c r="BR23" s="1210"/>
      <c r="BS23" s="1210"/>
      <c r="BT23" s="1210"/>
      <c r="BU23" s="1210"/>
      <c r="BV23" s="1210"/>
      <c r="BW23" s="1210"/>
      <c r="BX23" s="1210"/>
      <c r="BY23" s="1210"/>
      <c r="BZ23" s="1210"/>
      <c r="CA23" s="1210"/>
      <c r="CB23" s="1210"/>
      <c r="CC23" s="1210"/>
      <c r="CD23" s="1210"/>
      <c r="CE23" s="1210"/>
      <c r="CF23" s="1210"/>
      <c r="CG23" s="1211"/>
      <c r="CH23" s="630" t="s">
        <v>636</v>
      </c>
      <c r="CJ23" s="829"/>
      <c r="CK23" s="829" t="str">
        <f t="shared" si="0"/>
        <v>Группа потребителей</v>
      </c>
      <c r="CL23" s="829"/>
      <c r="CM23" s="829"/>
      <c r="CN23" s="829"/>
      <c r="CT23" s="1008"/>
      <c r="CU23" s="1008"/>
    </row>
    <row r="24" spans="1:99" ht="17.100000000000001" customHeight="1">
      <c r="A24" s="1206"/>
      <c r="B24" s="1206"/>
      <c r="C24" s="1206"/>
      <c r="D24" s="1206"/>
      <c r="E24" s="1206"/>
      <c r="F24" s="1206"/>
      <c r="G24" s="1015">
        <v>1</v>
      </c>
      <c r="H24" s="1015"/>
      <c r="I24" s="1206"/>
      <c r="J24" s="1206"/>
      <c r="K24" s="966">
        <v>1</v>
      </c>
      <c r="L24" s="1030" t="e">
        <f ca="1">mergeValue(A24) &amp;"."&amp; mergeValue(B24)&amp;"."&amp; mergeValue(C24)&amp;"."&amp; mergeValue(D24)&amp;"."&amp; mergeValue(E24)&amp;"."&amp; mergeValue(F24)&amp;"."&amp; mergeValue(G24)</f>
        <v>#NAME?</v>
      </c>
      <c r="M24" s="1069" t="s">
        <v>642</v>
      </c>
      <c r="N24" s="646"/>
      <c r="O24" s="683">
        <v>1766.98</v>
      </c>
      <c r="P24" s="763"/>
      <c r="Q24" s="1094"/>
      <c r="R24" s="1212" t="s">
        <v>2669</v>
      </c>
      <c r="S24" s="1213" t="s">
        <v>84</v>
      </c>
      <c r="T24" s="1212" t="s">
        <v>3413</v>
      </c>
      <c r="U24" s="1213" t="s">
        <v>84</v>
      </c>
      <c r="V24" s="683">
        <v>1799.56</v>
      </c>
      <c r="W24" s="763"/>
      <c r="X24" s="1094"/>
      <c r="Y24" s="1212" t="s">
        <v>3414</v>
      </c>
      <c r="Z24" s="1213" t="s">
        <v>84</v>
      </c>
      <c r="AA24" s="1212" t="s">
        <v>3415</v>
      </c>
      <c r="AB24" s="1213" t="s">
        <v>84</v>
      </c>
      <c r="AC24" s="683">
        <v>1799.56</v>
      </c>
      <c r="AD24" s="763"/>
      <c r="AE24" s="1094"/>
      <c r="AF24" s="1212" t="s">
        <v>3416</v>
      </c>
      <c r="AG24" s="1213" t="s">
        <v>84</v>
      </c>
      <c r="AH24" s="1212" t="s">
        <v>3417</v>
      </c>
      <c r="AI24" s="1213" t="s">
        <v>84</v>
      </c>
      <c r="AJ24" s="683">
        <v>1855.97</v>
      </c>
      <c r="AK24" s="763"/>
      <c r="AL24" s="1094"/>
      <c r="AM24" s="1212" t="s">
        <v>3418</v>
      </c>
      <c r="AN24" s="1213" t="s">
        <v>84</v>
      </c>
      <c r="AO24" s="1212" t="s">
        <v>3419</v>
      </c>
      <c r="AP24" s="1213" t="s">
        <v>84</v>
      </c>
      <c r="AQ24" s="683">
        <v>1855.97</v>
      </c>
      <c r="AR24" s="763"/>
      <c r="AS24" s="1094"/>
      <c r="AT24" s="1212" t="s">
        <v>3385</v>
      </c>
      <c r="AU24" s="1213" t="s">
        <v>84</v>
      </c>
      <c r="AV24" s="1212" t="s">
        <v>3420</v>
      </c>
      <c r="AW24" s="1213" t="s">
        <v>84</v>
      </c>
      <c r="AX24" s="683">
        <v>1922.76</v>
      </c>
      <c r="AY24" s="763"/>
      <c r="AZ24" s="1094"/>
      <c r="BA24" s="1212" t="s">
        <v>3421</v>
      </c>
      <c r="BB24" s="1213" t="s">
        <v>84</v>
      </c>
      <c r="BC24" s="1212" t="s">
        <v>3422</v>
      </c>
      <c r="BD24" s="1213" t="s">
        <v>84</v>
      </c>
      <c r="BE24" s="683">
        <v>1922.76</v>
      </c>
      <c r="BF24" s="763"/>
      <c r="BG24" s="1094"/>
      <c r="BH24" s="1212" t="s">
        <v>3402</v>
      </c>
      <c r="BI24" s="1213" t="s">
        <v>84</v>
      </c>
      <c r="BJ24" s="1212" t="s">
        <v>3423</v>
      </c>
      <c r="BK24" s="1213" t="s">
        <v>84</v>
      </c>
      <c r="BL24" s="683">
        <v>2041.97</v>
      </c>
      <c r="BM24" s="763"/>
      <c r="BN24" s="1094"/>
      <c r="BO24" s="1212" t="s">
        <v>3424</v>
      </c>
      <c r="BP24" s="1213" t="s">
        <v>84</v>
      </c>
      <c r="BQ24" s="1212" t="s">
        <v>3425</v>
      </c>
      <c r="BR24" s="1213" t="s">
        <v>84</v>
      </c>
      <c r="BS24" s="683">
        <v>2174.4499999999998</v>
      </c>
      <c r="BT24" s="763"/>
      <c r="BU24" s="1094"/>
      <c r="BV24" s="1243" t="s">
        <v>3472</v>
      </c>
      <c r="BW24" s="1213" t="s">
        <v>84</v>
      </c>
      <c r="BX24" s="1212" t="s">
        <v>2670</v>
      </c>
      <c r="BY24" s="1213" t="s">
        <v>85</v>
      </c>
      <c r="BZ24" s="763" t="s">
        <v>253</v>
      </c>
      <c r="CA24" s="763"/>
      <c r="CB24" s="1094"/>
      <c r="CC24" s="1241" t="s">
        <v>253</v>
      </c>
      <c r="CD24" s="1242"/>
      <c r="CE24" s="1241" t="s">
        <v>253</v>
      </c>
      <c r="CF24" s="1242"/>
      <c r="CG24" s="763"/>
      <c r="CH24" s="1223" t="s">
        <v>655</v>
      </c>
      <c r="CI24" s="1008" t="e">
        <f ca="1">strCheckDate(O25:CG25)</f>
        <v>#NAME?</v>
      </c>
      <c r="CJ24" s="829"/>
      <c r="CK24" s="829" t="str">
        <f t="shared" si="0"/>
        <v>вода</v>
      </c>
      <c r="CL24" s="829"/>
      <c r="CM24" s="829"/>
      <c r="CN24" s="829"/>
      <c r="CT24" s="1008"/>
      <c r="CU24" s="1008"/>
    </row>
    <row r="25" spans="1:99" ht="11.25" hidden="1" customHeight="1">
      <c r="A25" s="1206"/>
      <c r="B25" s="1206"/>
      <c r="C25" s="1206"/>
      <c r="D25" s="1206"/>
      <c r="E25" s="1206"/>
      <c r="F25" s="1206"/>
      <c r="G25" s="1015"/>
      <c r="H25" s="1015"/>
      <c r="I25" s="1206"/>
      <c r="J25" s="1206"/>
      <c r="K25" s="966"/>
      <c r="L25" s="800"/>
      <c r="M25" s="646"/>
      <c r="N25" s="646"/>
      <c r="O25" s="763"/>
      <c r="P25" s="763"/>
      <c r="Q25" s="769" t="str">
        <f>R24 &amp; "-" &amp; T24</f>
        <v>01.01.2019-30.06.2019</v>
      </c>
      <c r="R25" s="1212"/>
      <c r="S25" s="1213"/>
      <c r="T25" s="1212"/>
      <c r="U25" s="1213"/>
      <c r="V25" s="763"/>
      <c r="W25" s="763"/>
      <c r="X25" s="769" t="str">
        <f>Y24 &amp; "-" &amp; AA24</f>
        <v>01.07.2019-31.12.2019</v>
      </c>
      <c r="Y25" s="1212"/>
      <c r="Z25" s="1213"/>
      <c r="AA25" s="1212"/>
      <c r="AB25" s="1213"/>
      <c r="AC25" s="763"/>
      <c r="AD25" s="763"/>
      <c r="AE25" s="769" t="str">
        <f>AF24 &amp; "-" &amp; AH24</f>
        <v>01.01.2020-30.06.2020</v>
      </c>
      <c r="AF25" s="1212"/>
      <c r="AG25" s="1213"/>
      <c r="AH25" s="1212"/>
      <c r="AI25" s="1213"/>
      <c r="AJ25" s="763"/>
      <c r="AK25" s="763"/>
      <c r="AL25" s="769" t="str">
        <f>AM24 &amp; "-" &amp; AO24</f>
        <v>01.07.2020-31.12.2020</v>
      </c>
      <c r="AM25" s="1212"/>
      <c r="AN25" s="1213"/>
      <c r="AO25" s="1212"/>
      <c r="AP25" s="1213"/>
      <c r="AQ25" s="763"/>
      <c r="AR25" s="763"/>
      <c r="AS25" s="769" t="str">
        <f>AT24 &amp; "-" &amp; AV24</f>
        <v>01.01.2021-30.06.2021</v>
      </c>
      <c r="AT25" s="1212"/>
      <c r="AU25" s="1213"/>
      <c r="AV25" s="1212"/>
      <c r="AW25" s="1213"/>
      <c r="AX25" s="763"/>
      <c r="AY25" s="763"/>
      <c r="AZ25" s="769" t="str">
        <f>BA24 &amp; "-" &amp; BC24</f>
        <v>01.07.2021-31.12.2021</v>
      </c>
      <c r="BA25" s="1212"/>
      <c r="BB25" s="1213"/>
      <c r="BC25" s="1212"/>
      <c r="BD25" s="1213"/>
      <c r="BE25" s="763"/>
      <c r="BF25" s="763"/>
      <c r="BG25" s="769" t="str">
        <f>BH24 &amp; "-" &amp; BJ24</f>
        <v>01.01.2022-30.06.2022</v>
      </c>
      <c r="BH25" s="1212"/>
      <c r="BI25" s="1213"/>
      <c r="BJ25" s="1212"/>
      <c r="BK25" s="1213"/>
      <c r="BL25" s="763"/>
      <c r="BM25" s="763"/>
      <c r="BN25" s="769" t="str">
        <f>BO24 &amp; "-" &amp; BQ24</f>
        <v>01.07.2022-31.12.2022</v>
      </c>
      <c r="BO25" s="1212"/>
      <c r="BP25" s="1213"/>
      <c r="BQ25" s="1212"/>
      <c r="BR25" s="1213"/>
      <c r="BS25" s="763"/>
      <c r="BT25" s="763"/>
      <c r="BU25" s="769" t="str">
        <f>BV24 &amp; "-" &amp; BX24</f>
        <v>01.12.2022-31.12.2023</v>
      </c>
      <c r="BV25" s="1212"/>
      <c r="BW25" s="1213"/>
      <c r="BX25" s="1212"/>
      <c r="BY25" s="1213"/>
      <c r="BZ25" s="763"/>
      <c r="CA25" s="763"/>
      <c r="CB25" s="769" t="str">
        <f>CC24 &amp; "-" &amp; CE24</f>
        <v>-</v>
      </c>
      <c r="CC25" s="1241"/>
      <c r="CD25" s="1242"/>
      <c r="CE25" s="1241"/>
      <c r="CF25" s="1242"/>
      <c r="CG25" s="763"/>
      <c r="CH25" s="1224"/>
      <c r="CJ25" s="829"/>
      <c r="CK25" s="829" t="str">
        <f t="shared" si="0"/>
        <v/>
      </c>
      <c r="CL25" s="829"/>
      <c r="CM25" s="829"/>
      <c r="CN25" s="829"/>
      <c r="CT25" s="1008"/>
      <c r="CU25" s="1008"/>
    </row>
    <row r="26" spans="1:99" ht="15" customHeight="1">
      <c r="A26" s="1206"/>
      <c r="B26" s="1206"/>
      <c r="C26" s="1206"/>
      <c r="D26" s="1206"/>
      <c r="E26" s="1206"/>
      <c r="F26" s="1206"/>
      <c r="G26" s="1026"/>
      <c r="H26" s="1015"/>
      <c r="I26" s="1206"/>
      <c r="J26" s="1206"/>
      <c r="K26" s="965"/>
      <c r="L26" s="688"/>
      <c r="M26" s="557" t="s">
        <v>25</v>
      </c>
      <c r="N26" s="1006"/>
      <c r="O26" s="1006"/>
      <c r="P26" s="1006"/>
      <c r="Q26" s="1006"/>
      <c r="R26" s="1006"/>
      <c r="S26" s="1006"/>
      <c r="T26" s="1006"/>
      <c r="U26" s="1006"/>
      <c r="V26" s="1006"/>
      <c r="W26" s="1006"/>
      <c r="X26" s="1006"/>
      <c r="Y26" s="1006"/>
      <c r="Z26" s="1006"/>
      <c r="AA26" s="1006"/>
      <c r="AB26" s="1006"/>
      <c r="AC26" s="1006"/>
      <c r="AD26" s="1006"/>
      <c r="AE26" s="1006"/>
      <c r="AF26" s="1006"/>
      <c r="AG26" s="1006"/>
      <c r="AH26" s="1006"/>
      <c r="AI26" s="1006"/>
      <c r="AJ26" s="1006"/>
      <c r="AK26" s="1006"/>
      <c r="AL26" s="1006"/>
      <c r="AM26" s="1006"/>
      <c r="AN26" s="1006"/>
      <c r="AO26" s="1006"/>
      <c r="AP26" s="1006"/>
      <c r="AQ26" s="1006"/>
      <c r="AR26" s="1006"/>
      <c r="AS26" s="1006"/>
      <c r="AT26" s="1006"/>
      <c r="AU26" s="1006"/>
      <c r="AV26" s="1006"/>
      <c r="AW26" s="1006"/>
      <c r="AX26" s="1006"/>
      <c r="AY26" s="1006"/>
      <c r="AZ26" s="1006"/>
      <c r="BA26" s="1006"/>
      <c r="BB26" s="1006"/>
      <c r="BC26" s="1006"/>
      <c r="BD26" s="1006"/>
      <c r="BE26" s="1006"/>
      <c r="BF26" s="1006"/>
      <c r="BG26" s="1006"/>
      <c r="BH26" s="1006"/>
      <c r="BI26" s="1006"/>
      <c r="BJ26" s="1006"/>
      <c r="BK26" s="1006"/>
      <c r="BL26" s="1006"/>
      <c r="BM26" s="1006"/>
      <c r="BN26" s="1006"/>
      <c r="BO26" s="1006"/>
      <c r="BP26" s="1006"/>
      <c r="BQ26" s="1006"/>
      <c r="BR26" s="1006"/>
      <c r="BS26" s="1006"/>
      <c r="BT26" s="1006"/>
      <c r="BU26" s="1006"/>
      <c r="BV26" s="1006"/>
      <c r="BW26" s="1006"/>
      <c r="BX26" s="1006"/>
      <c r="BY26" s="1006"/>
      <c r="BZ26" s="1006"/>
      <c r="CA26" s="1006"/>
      <c r="CB26" s="1006"/>
      <c r="CC26" s="1006"/>
      <c r="CD26" s="1006"/>
      <c r="CE26" s="1006"/>
      <c r="CF26" s="1006"/>
      <c r="CG26" s="762"/>
      <c r="CH26" s="1225"/>
      <c r="CJ26" s="829"/>
      <c r="CK26" s="829" t="str">
        <f t="shared" si="0"/>
        <v>Добавить вид теплоносителя (параметры теплоносителя)</v>
      </c>
      <c r="CL26" s="829"/>
      <c r="CM26" s="829"/>
      <c r="CN26" s="829"/>
      <c r="CT26" s="1008"/>
      <c r="CU26" s="1008"/>
    </row>
    <row r="27" spans="1:99" s="1061" customFormat="1" ht="90">
      <c r="A27" s="1206"/>
      <c r="B27" s="1206"/>
      <c r="C27" s="1206"/>
      <c r="D27" s="1206"/>
      <c r="E27" s="1206"/>
      <c r="F27" s="1206">
        <v>2</v>
      </c>
      <c r="G27" s="1079"/>
      <c r="H27" s="1079"/>
      <c r="I27" s="1206"/>
      <c r="J27" s="1244" t="s">
        <v>3393</v>
      </c>
      <c r="K27" s="966"/>
      <c r="L27" s="1117" t="e">
        <f ca="1">mergeValue(A27) &amp;"."&amp; mergeValue(B27)&amp;"."&amp; mergeValue(C27)&amp;"."&amp; mergeValue(D27)&amp;"."&amp; mergeValue(E27)&amp;"."&amp; mergeValue(F27)</f>
        <v>#NAME?</v>
      </c>
      <c r="M27" s="555" t="s">
        <v>10</v>
      </c>
      <c r="N27" s="646"/>
      <c r="O27" s="1209" t="s">
        <v>3</v>
      </c>
      <c r="P27" s="1210"/>
      <c r="Q27" s="1210"/>
      <c r="R27" s="1210"/>
      <c r="S27" s="1210"/>
      <c r="T27" s="1210"/>
      <c r="U27" s="1210"/>
      <c r="V27" s="1210"/>
      <c r="W27" s="1210"/>
      <c r="X27" s="1210"/>
      <c r="Y27" s="1210"/>
      <c r="Z27" s="1210"/>
      <c r="AA27" s="1210"/>
      <c r="AB27" s="1210"/>
      <c r="AC27" s="1210"/>
      <c r="AD27" s="1210"/>
      <c r="AE27" s="1210"/>
      <c r="AF27" s="1210"/>
      <c r="AG27" s="1210"/>
      <c r="AH27" s="1210"/>
      <c r="AI27" s="1210"/>
      <c r="AJ27" s="1210"/>
      <c r="AK27" s="1210"/>
      <c r="AL27" s="1210"/>
      <c r="AM27" s="1210"/>
      <c r="AN27" s="1210"/>
      <c r="AO27" s="1210"/>
      <c r="AP27" s="1210"/>
      <c r="AQ27" s="1210"/>
      <c r="AR27" s="1210"/>
      <c r="AS27" s="1210"/>
      <c r="AT27" s="1210"/>
      <c r="AU27" s="1210"/>
      <c r="AV27" s="1210"/>
      <c r="AW27" s="1210"/>
      <c r="AX27" s="1210"/>
      <c r="AY27" s="1210"/>
      <c r="AZ27" s="1210"/>
      <c r="BA27" s="1210"/>
      <c r="BB27" s="1210"/>
      <c r="BC27" s="1210"/>
      <c r="BD27" s="1210"/>
      <c r="BE27" s="1210"/>
      <c r="BF27" s="1210"/>
      <c r="BG27" s="1210"/>
      <c r="BH27" s="1210"/>
      <c r="BI27" s="1210"/>
      <c r="BJ27" s="1210"/>
      <c r="BK27" s="1210"/>
      <c r="BL27" s="1210"/>
      <c r="BM27" s="1210"/>
      <c r="BN27" s="1210"/>
      <c r="BO27" s="1210"/>
      <c r="BP27" s="1210"/>
      <c r="BQ27" s="1210"/>
      <c r="BR27" s="1210"/>
      <c r="BS27" s="1210"/>
      <c r="BT27" s="1210"/>
      <c r="BU27" s="1210"/>
      <c r="BV27" s="1210"/>
      <c r="BW27" s="1210"/>
      <c r="BX27" s="1210"/>
      <c r="BY27" s="1210"/>
      <c r="BZ27" s="1210"/>
      <c r="CA27" s="1210"/>
      <c r="CB27" s="1210"/>
      <c r="CC27" s="1210"/>
      <c r="CD27" s="1210"/>
      <c r="CE27" s="1210"/>
      <c r="CF27" s="1210"/>
      <c r="CG27" s="1211"/>
      <c r="CH27" s="630" t="s">
        <v>636</v>
      </c>
      <c r="CI27" s="1008"/>
      <c r="CJ27" s="829"/>
      <c r="CK27" s="829" t="str">
        <f t="shared" si="0"/>
        <v>Группа потребителей</v>
      </c>
      <c r="CL27" s="829"/>
      <c r="CM27" s="829"/>
      <c r="CN27" s="829"/>
      <c r="CO27" s="1008"/>
      <c r="CP27" s="1008"/>
      <c r="CQ27" s="1008"/>
      <c r="CR27" s="1008"/>
      <c r="CS27" s="1008"/>
      <c r="CT27" s="1008"/>
      <c r="CU27" s="1008"/>
    </row>
    <row r="28" spans="1:99" s="1061" customFormat="1" ht="17.100000000000001" customHeight="1">
      <c r="A28" s="1206"/>
      <c r="B28" s="1206"/>
      <c r="C28" s="1206"/>
      <c r="D28" s="1206"/>
      <c r="E28" s="1206"/>
      <c r="F28" s="1206"/>
      <c r="G28" s="1079">
        <v>1</v>
      </c>
      <c r="H28" s="1079"/>
      <c r="I28" s="1206"/>
      <c r="J28" s="1206"/>
      <c r="K28" s="966">
        <v>1</v>
      </c>
      <c r="L28" s="1117" t="e">
        <f ca="1">mergeValue(A28) &amp;"."&amp; mergeValue(B28)&amp;"."&amp; mergeValue(C28)&amp;"."&amp; mergeValue(D28)&amp;"."&amp; mergeValue(E28)&amp;"."&amp; mergeValue(F28)&amp;"."&amp; mergeValue(G28)</f>
        <v>#NAME?</v>
      </c>
      <c r="M28" s="1069" t="s">
        <v>642</v>
      </c>
      <c r="N28" s="646"/>
      <c r="O28" s="683">
        <v>1472.48</v>
      </c>
      <c r="P28" s="763"/>
      <c r="Q28" s="1094"/>
      <c r="R28" s="1212" t="s">
        <v>2669</v>
      </c>
      <c r="S28" s="1213" t="s">
        <v>84</v>
      </c>
      <c r="T28" s="1212" t="s">
        <v>3413</v>
      </c>
      <c r="U28" s="1213" t="s">
        <v>84</v>
      </c>
      <c r="V28" s="683">
        <v>1499.63</v>
      </c>
      <c r="W28" s="763"/>
      <c r="X28" s="1094"/>
      <c r="Y28" s="1212" t="s">
        <v>3414</v>
      </c>
      <c r="Z28" s="1213" t="s">
        <v>84</v>
      </c>
      <c r="AA28" s="1212" t="s">
        <v>3415</v>
      </c>
      <c r="AB28" s="1213" t="s">
        <v>84</v>
      </c>
      <c r="AC28" s="683">
        <v>1499.63</v>
      </c>
      <c r="AD28" s="763"/>
      <c r="AE28" s="1094"/>
      <c r="AF28" s="1212" t="s">
        <v>3416</v>
      </c>
      <c r="AG28" s="1213" t="s">
        <v>84</v>
      </c>
      <c r="AH28" s="1212" t="s">
        <v>3417</v>
      </c>
      <c r="AI28" s="1213" t="s">
        <v>84</v>
      </c>
      <c r="AJ28" s="683">
        <v>1546.64</v>
      </c>
      <c r="AK28" s="763"/>
      <c r="AL28" s="1094"/>
      <c r="AM28" s="1212" t="s">
        <v>3418</v>
      </c>
      <c r="AN28" s="1213" t="s">
        <v>84</v>
      </c>
      <c r="AO28" s="1212" t="s">
        <v>3419</v>
      </c>
      <c r="AP28" s="1213" t="s">
        <v>84</v>
      </c>
      <c r="AQ28" s="683">
        <v>1546.64</v>
      </c>
      <c r="AR28" s="763"/>
      <c r="AS28" s="1094"/>
      <c r="AT28" s="1212" t="s">
        <v>3385</v>
      </c>
      <c r="AU28" s="1213" t="s">
        <v>84</v>
      </c>
      <c r="AV28" s="1212" t="s">
        <v>3420</v>
      </c>
      <c r="AW28" s="1213" t="s">
        <v>84</v>
      </c>
      <c r="AX28" s="683">
        <v>1602.3</v>
      </c>
      <c r="AY28" s="763"/>
      <c r="AZ28" s="1094"/>
      <c r="BA28" s="1212" t="s">
        <v>3421</v>
      </c>
      <c r="BB28" s="1213" t="s">
        <v>84</v>
      </c>
      <c r="BC28" s="1212" t="s">
        <v>3422</v>
      </c>
      <c r="BD28" s="1213" t="s">
        <v>84</v>
      </c>
      <c r="BE28" s="683">
        <v>1602.3</v>
      </c>
      <c r="BF28" s="763"/>
      <c r="BG28" s="1094"/>
      <c r="BH28" s="1212" t="s">
        <v>3402</v>
      </c>
      <c r="BI28" s="1213" t="s">
        <v>84</v>
      </c>
      <c r="BJ28" s="1212" t="s">
        <v>3423</v>
      </c>
      <c r="BK28" s="1213" t="s">
        <v>84</v>
      </c>
      <c r="BL28" s="683">
        <v>1701.64</v>
      </c>
      <c r="BM28" s="763"/>
      <c r="BN28" s="1094"/>
      <c r="BO28" s="1212" t="s">
        <v>3424</v>
      </c>
      <c r="BP28" s="1213" t="s">
        <v>84</v>
      </c>
      <c r="BQ28" s="1212" t="s">
        <v>3425</v>
      </c>
      <c r="BR28" s="1213" t="s">
        <v>84</v>
      </c>
      <c r="BS28" s="683">
        <v>1812.04</v>
      </c>
      <c r="BT28" s="763"/>
      <c r="BU28" s="1094"/>
      <c r="BV28" s="1212" t="s">
        <v>3472</v>
      </c>
      <c r="BW28" s="1213" t="s">
        <v>84</v>
      </c>
      <c r="BX28" s="1212" t="s">
        <v>2670</v>
      </c>
      <c r="BY28" s="1213" t="s">
        <v>85</v>
      </c>
      <c r="BZ28" s="763" t="s">
        <v>253</v>
      </c>
      <c r="CA28" s="763"/>
      <c r="CB28" s="1094"/>
      <c r="CC28" s="1241" t="s">
        <v>253</v>
      </c>
      <c r="CD28" s="1242"/>
      <c r="CE28" s="1241" t="s">
        <v>253</v>
      </c>
      <c r="CF28" s="1242"/>
      <c r="CG28" s="763"/>
      <c r="CH28" s="1223" t="s">
        <v>655</v>
      </c>
      <c r="CI28" s="1008" t="e">
        <f ca="1">strCheckDate(O29:CG29)</f>
        <v>#NAME?</v>
      </c>
      <c r="CJ28" s="829"/>
      <c r="CK28" s="829" t="str">
        <f t="shared" si="0"/>
        <v>вода</v>
      </c>
      <c r="CL28" s="829"/>
      <c r="CM28" s="829"/>
      <c r="CN28" s="829"/>
      <c r="CO28" s="1008"/>
      <c r="CP28" s="1008"/>
      <c r="CQ28" s="1008"/>
      <c r="CR28" s="1008"/>
      <c r="CS28" s="1008"/>
      <c r="CT28" s="1008"/>
      <c r="CU28" s="1008"/>
    </row>
    <row r="29" spans="1:99" s="1061" customFormat="1" ht="11.25" hidden="1" customHeight="1">
      <c r="A29" s="1206"/>
      <c r="B29" s="1206"/>
      <c r="C29" s="1206"/>
      <c r="D29" s="1206"/>
      <c r="E29" s="1206"/>
      <c r="F29" s="1206"/>
      <c r="G29" s="1079"/>
      <c r="H29" s="1079"/>
      <c r="I29" s="1206"/>
      <c r="J29" s="1206"/>
      <c r="K29" s="966"/>
      <c r="L29" s="800"/>
      <c r="M29" s="646"/>
      <c r="N29" s="646"/>
      <c r="O29" s="763"/>
      <c r="P29" s="763"/>
      <c r="Q29" s="769" t="str">
        <f>R28 &amp; "-" &amp; T28</f>
        <v>01.01.2019-30.06.2019</v>
      </c>
      <c r="R29" s="1212"/>
      <c r="S29" s="1213"/>
      <c r="T29" s="1212"/>
      <c r="U29" s="1213"/>
      <c r="V29" s="763"/>
      <c r="W29" s="763"/>
      <c r="X29" s="769" t="str">
        <f>Y28 &amp; "-" &amp; AA28</f>
        <v>01.07.2019-31.12.2019</v>
      </c>
      <c r="Y29" s="1212"/>
      <c r="Z29" s="1213"/>
      <c r="AA29" s="1212"/>
      <c r="AB29" s="1213"/>
      <c r="AC29" s="763"/>
      <c r="AD29" s="763"/>
      <c r="AE29" s="769" t="str">
        <f>AF28 &amp; "-" &amp; AH28</f>
        <v>01.01.2020-30.06.2020</v>
      </c>
      <c r="AF29" s="1212"/>
      <c r="AG29" s="1213"/>
      <c r="AH29" s="1212"/>
      <c r="AI29" s="1213"/>
      <c r="AJ29" s="763"/>
      <c r="AK29" s="763"/>
      <c r="AL29" s="769" t="str">
        <f>AM28 &amp; "-" &amp; AO28</f>
        <v>01.07.2020-31.12.2020</v>
      </c>
      <c r="AM29" s="1212"/>
      <c r="AN29" s="1213"/>
      <c r="AO29" s="1212"/>
      <c r="AP29" s="1213"/>
      <c r="AQ29" s="763"/>
      <c r="AR29" s="763"/>
      <c r="AS29" s="769" t="str">
        <f>AT28 &amp; "-" &amp; AV28</f>
        <v>01.01.2021-30.06.2021</v>
      </c>
      <c r="AT29" s="1212"/>
      <c r="AU29" s="1213"/>
      <c r="AV29" s="1212"/>
      <c r="AW29" s="1213"/>
      <c r="AX29" s="763"/>
      <c r="AY29" s="763"/>
      <c r="AZ29" s="769" t="str">
        <f>BA28 &amp; "-" &amp; BC28</f>
        <v>01.07.2021-31.12.2021</v>
      </c>
      <c r="BA29" s="1212"/>
      <c r="BB29" s="1213"/>
      <c r="BC29" s="1212"/>
      <c r="BD29" s="1213"/>
      <c r="BE29" s="763"/>
      <c r="BF29" s="763"/>
      <c r="BG29" s="769" t="str">
        <f>BH28 &amp; "-" &amp; BJ28</f>
        <v>01.01.2022-30.06.2022</v>
      </c>
      <c r="BH29" s="1212"/>
      <c r="BI29" s="1213"/>
      <c r="BJ29" s="1212"/>
      <c r="BK29" s="1213"/>
      <c r="BL29" s="763"/>
      <c r="BM29" s="763"/>
      <c r="BN29" s="769" t="str">
        <f>BO28 &amp; "-" &amp; BQ28</f>
        <v>01.07.2022-31.12.2022</v>
      </c>
      <c r="BO29" s="1212"/>
      <c r="BP29" s="1213"/>
      <c r="BQ29" s="1212"/>
      <c r="BR29" s="1213"/>
      <c r="BS29" s="763"/>
      <c r="BT29" s="763"/>
      <c r="BU29" s="769" t="str">
        <f>BV28 &amp; "-" &amp; BX28</f>
        <v>01.12.2022-31.12.2023</v>
      </c>
      <c r="BV29" s="1212"/>
      <c r="BW29" s="1213"/>
      <c r="BX29" s="1212"/>
      <c r="BY29" s="1213"/>
      <c r="BZ29" s="763"/>
      <c r="CA29" s="763"/>
      <c r="CB29" s="769" t="str">
        <f>CC28 &amp; "-" &amp; CE28</f>
        <v>-</v>
      </c>
      <c r="CC29" s="1241"/>
      <c r="CD29" s="1242"/>
      <c r="CE29" s="1241"/>
      <c r="CF29" s="1242"/>
      <c r="CG29" s="763"/>
      <c r="CH29" s="1224"/>
      <c r="CI29" s="1008"/>
      <c r="CJ29" s="829"/>
      <c r="CK29" s="829" t="str">
        <f t="shared" si="0"/>
        <v/>
      </c>
      <c r="CL29" s="829"/>
      <c r="CM29" s="829"/>
      <c r="CN29" s="829"/>
      <c r="CO29" s="1008"/>
      <c r="CP29" s="1008"/>
      <c r="CQ29" s="1008"/>
      <c r="CR29" s="1008"/>
      <c r="CS29" s="1008"/>
      <c r="CT29" s="1008"/>
      <c r="CU29" s="1008"/>
    </row>
    <row r="30" spans="1:99" s="1061" customFormat="1" ht="15" customHeight="1">
      <c r="A30" s="1206"/>
      <c r="B30" s="1206"/>
      <c r="C30" s="1206"/>
      <c r="D30" s="1206"/>
      <c r="E30" s="1206"/>
      <c r="F30" s="1206"/>
      <c r="G30" s="1112"/>
      <c r="H30" s="1079"/>
      <c r="I30" s="1206"/>
      <c r="J30" s="1206"/>
      <c r="K30" s="965"/>
      <c r="L30" s="688"/>
      <c r="M30" s="557" t="s">
        <v>25</v>
      </c>
      <c r="N30" s="1006"/>
      <c r="O30" s="1006"/>
      <c r="P30" s="1006"/>
      <c r="Q30" s="1006"/>
      <c r="R30" s="1006"/>
      <c r="S30" s="1006"/>
      <c r="T30" s="1006"/>
      <c r="U30" s="1006"/>
      <c r="V30" s="1006"/>
      <c r="W30" s="1006"/>
      <c r="X30" s="1006"/>
      <c r="Y30" s="1006"/>
      <c r="Z30" s="1006"/>
      <c r="AA30" s="1006"/>
      <c r="AB30" s="1006"/>
      <c r="AC30" s="1006"/>
      <c r="AD30" s="1006"/>
      <c r="AE30" s="1006"/>
      <c r="AF30" s="1006"/>
      <c r="AG30" s="1006"/>
      <c r="AH30" s="1006"/>
      <c r="AI30" s="1006"/>
      <c r="AJ30" s="1006"/>
      <c r="AK30" s="1006"/>
      <c r="AL30" s="1006"/>
      <c r="AM30" s="1006"/>
      <c r="AN30" s="1006"/>
      <c r="AO30" s="1006"/>
      <c r="AP30" s="1006"/>
      <c r="AQ30" s="1006"/>
      <c r="AR30" s="1006"/>
      <c r="AS30" s="1006"/>
      <c r="AT30" s="1006"/>
      <c r="AU30" s="1006"/>
      <c r="AV30" s="1006"/>
      <c r="AW30" s="1006"/>
      <c r="AX30" s="1006"/>
      <c r="AY30" s="1006"/>
      <c r="AZ30" s="1006"/>
      <c r="BA30" s="1006"/>
      <c r="BB30" s="1006"/>
      <c r="BC30" s="1006"/>
      <c r="BD30" s="1006"/>
      <c r="BE30" s="1006"/>
      <c r="BF30" s="1006"/>
      <c r="BG30" s="1006"/>
      <c r="BH30" s="1006"/>
      <c r="BI30" s="1006"/>
      <c r="BJ30" s="1006"/>
      <c r="BK30" s="1006"/>
      <c r="BL30" s="1006"/>
      <c r="BM30" s="1006"/>
      <c r="BN30" s="1006"/>
      <c r="BO30" s="1006"/>
      <c r="BP30" s="1006"/>
      <c r="BQ30" s="1006"/>
      <c r="BR30" s="1006"/>
      <c r="BS30" s="1006"/>
      <c r="BT30" s="1006"/>
      <c r="BU30" s="1006"/>
      <c r="BV30" s="1006"/>
      <c r="BW30" s="1006"/>
      <c r="BX30" s="1006"/>
      <c r="BY30" s="1006"/>
      <c r="BZ30" s="1006"/>
      <c r="CA30" s="1006"/>
      <c r="CB30" s="1006"/>
      <c r="CC30" s="1006"/>
      <c r="CD30" s="1006"/>
      <c r="CE30" s="1006"/>
      <c r="CF30" s="1006"/>
      <c r="CG30" s="762"/>
      <c r="CH30" s="1225"/>
      <c r="CI30" s="1008"/>
      <c r="CJ30" s="829"/>
      <c r="CK30" s="829" t="str">
        <f t="shared" si="0"/>
        <v>Добавить вид теплоносителя (параметры теплоносителя)</v>
      </c>
      <c r="CL30" s="829"/>
      <c r="CM30" s="829"/>
      <c r="CN30" s="829"/>
      <c r="CO30" s="1008"/>
      <c r="CP30" s="1008"/>
      <c r="CQ30" s="1008"/>
      <c r="CR30" s="1008"/>
      <c r="CS30" s="1008"/>
      <c r="CT30" s="1008"/>
      <c r="CU30" s="1008"/>
    </row>
    <row r="31" spans="1:99" ht="15" customHeight="1">
      <c r="A31" s="1206"/>
      <c r="B31" s="1206"/>
      <c r="C31" s="1206"/>
      <c r="D31" s="1206"/>
      <c r="E31" s="1206"/>
      <c r="F31" s="1026"/>
      <c r="G31" s="1026"/>
      <c r="H31" s="1015"/>
      <c r="I31" s="1206"/>
      <c r="J31" s="1026"/>
      <c r="K31" s="965"/>
      <c r="L31" s="688"/>
      <c r="M31" s="556" t="s">
        <v>11</v>
      </c>
      <c r="N31" s="1006"/>
      <c r="O31" s="1006"/>
      <c r="P31" s="1006"/>
      <c r="Q31" s="1006"/>
      <c r="R31" s="1006"/>
      <c r="S31" s="1006"/>
      <c r="T31" s="1006"/>
      <c r="U31" s="1005"/>
      <c r="V31" s="1006"/>
      <c r="W31" s="1006"/>
      <c r="X31" s="1006"/>
      <c r="Y31" s="1006"/>
      <c r="Z31" s="1006"/>
      <c r="AA31" s="1006"/>
      <c r="AB31" s="1005"/>
      <c r="AC31" s="1006"/>
      <c r="AD31" s="1006"/>
      <c r="AE31" s="1006"/>
      <c r="AF31" s="1006"/>
      <c r="AG31" s="1006"/>
      <c r="AH31" s="1006"/>
      <c r="AI31" s="1005"/>
      <c r="AJ31" s="1006"/>
      <c r="AK31" s="1006"/>
      <c r="AL31" s="1006"/>
      <c r="AM31" s="1006"/>
      <c r="AN31" s="1006"/>
      <c r="AO31" s="1006"/>
      <c r="AP31" s="1005"/>
      <c r="AQ31" s="1006"/>
      <c r="AR31" s="1006"/>
      <c r="AS31" s="1006"/>
      <c r="AT31" s="1006"/>
      <c r="AU31" s="1006"/>
      <c r="AV31" s="1006"/>
      <c r="AW31" s="1005"/>
      <c r="AX31" s="1006"/>
      <c r="AY31" s="1006"/>
      <c r="AZ31" s="1006"/>
      <c r="BA31" s="1006"/>
      <c r="BB31" s="1006"/>
      <c r="BC31" s="1006"/>
      <c r="BD31" s="1005"/>
      <c r="BE31" s="1006"/>
      <c r="BF31" s="1006"/>
      <c r="BG31" s="1006"/>
      <c r="BH31" s="1006"/>
      <c r="BI31" s="1006"/>
      <c r="BJ31" s="1006"/>
      <c r="BK31" s="1005"/>
      <c r="BL31" s="1006"/>
      <c r="BM31" s="1006"/>
      <c r="BN31" s="1006"/>
      <c r="BO31" s="1006"/>
      <c r="BP31" s="1006"/>
      <c r="BQ31" s="1006"/>
      <c r="BR31" s="1005"/>
      <c r="BS31" s="1006"/>
      <c r="BT31" s="1006"/>
      <c r="BU31" s="1006"/>
      <c r="BV31" s="1006"/>
      <c r="BW31" s="1006"/>
      <c r="BX31" s="1006"/>
      <c r="BY31" s="1005"/>
      <c r="BZ31" s="1006"/>
      <c r="CA31" s="1006"/>
      <c r="CB31" s="1006"/>
      <c r="CC31" s="1006"/>
      <c r="CD31" s="1006"/>
      <c r="CE31" s="1006"/>
      <c r="CF31" s="1005"/>
      <c r="CG31" s="1006"/>
      <c r="CH31" s="665"/>
      <c r="CJ31" s="829"/>
      <c r="CK31" s="829" t="str">
        <f t="shared" si="0"/>
        <v>Добавить группу потребителей</v>
      </c>
      <c r="CL31" s="829"/>
      <c r="CM31" s="829"/>
      <c r="CN31" s="829"/>
      <c r="CT31" s="1008"/>
      <c r="CU31" s="1008"/>
    </row>
    <row r="32" spans="1:99" ht="15" customHeight="1">
      <c r="A32" s="1206"/>
      <c r="B32" s="1206"/>
      <c r="C32" s="1206"/>
      <c r="D32" s="1206"/>
      <c r="E32" s="964"/>
      <c r="F32" s="1026"/>
      <c r="G32" s="1026"/>
      <c r="H32" s="1026"/>
      <c r="I32" s="979"/>
      <c r="J32" s="994"/>
      <c r="K32" s="963"/>
      <c r="L32" s="688"/>
      <c r="M32" s="1001" t="s">
        <v>12</v>
      </c>
      <c r="N32" s="1006"/>
      <c r="O32" s="1006"/>
      <c r="P32" s="1006"/>
      <c r="Q32" s="1006"/>
      <c r="R32" s="1006"/>
      <c r="S32" s="1006"/>
      <c r="T32" s="1006"/>
      <c r="U32" s="1005"/>
      <c r="V32" s="1006"/>
      <c r="W32" s="1006"/>
      <c r="X32" s="1006"/>
      <c r="Y32" s="1006"/>
      <c r="Z32" s="1006"/>
      <c r="AA32" s="1006"/>
      <c r="AB32" s="1005"/>
      <c r="AC32" s="1006"/>
      <c r="AD32" s="1006"/>
      <c r="AE32" s="1006"/>
      <c r="AF32" s="1006"/>
      <c r="AG32" s="1006"/>
      <c r="AH32" s="1006"/>
      <c r="AI32" s="1005"/>
      <c r="AJ32" s="1006"/>
      <c r="AK32" s="1006"/>
      <c r="AL32" s="1006"/>
      <c r="AM32" s="1006"/>
      <c r="AN32" s="1006"/>
      <c r="AO32" s="1006"/>
      <c r="AP32" s="1005"/>
      <c r="AQ32" s="1006"/>
      <c r="AR32" s="1006"/>
      <c r="AS32" s="1006"/>
      <c r="AT32" s="1006"/>
      <c r="AU32" s="1006"/>
      <c r="AV32" s="1006"/>
      <c r="AW32" s="1005"/>
      <c r="AX32" s="1006"/>
      <c r="AY32" s="1006"/>
      <c r="AZ32" s="1006"/>
      <c r="BA32" s="1006"/>
      <c r="BB32" s="1006"/>
      <c r="BC32" s="1006"/>
      <c r="BD32" s="1005"/>
      <c r="BE32" s="1006"/>
      <c r="BF32" s="1006"/>
      <c r="BG32" s="1006"/>
      <c r="BH32" s="1006"/>
      <c r="BI32" s="1006"/>
      <c r="BJ32" s="1006"/>
      <c r="BK32" s="1005"/>
      <c r="BL32" s="1006"/>
      <c r="BM32" s="1006"/>
      <c r="BN32" s="1006"/>
      <c r="BO32" s="1006"/>
      <c r="BP32" s="1006"/>
      <c r="BQ32" s="1006"/>
      <c r="BR32" s="1005"/>
      <c r="BS32" s="1006"/>
      <c r="BT32" s="1006"/>
      <c r="BU32" s="1006"/>
      <c r="BV32" s="1006"/>
      <c r="BW32" s="1006"/>
      <c r="BX32" s="1006"/>
      <c r="BY32" s="1005"/>
      <c r="BZ32" s="1006"/>
      <c r="CA32" s="1006"/>
      <c r="CB32" s="1006"/>
      <c r="CC32" s="1006"/>
      <c r="CD32" s="1006"/>
      <c r="CE32" s="1006"/>
      <c r="CF32" s="1005"/>
      <c r="CG32" s="1006"/>
      <c r="CH32" s="665"/>
      <c r="CJ32" s="829"/>
      <c r="CK32" s="829" t="str">
        <f t="shared" si="0"/>
        <v>Добавить схему подключения</v>
      </c>
      <c r="CL32" s="829"/>
      <c r="CM32" s="829"/>
      <c r="CN32" s="829"/>
      <c r="CT32" s="1008"/>
      <c r="CU32" s="1008"/>
    </row>
    <row r="33" spans="1:97" ht="11.25">
      <c r="A33" s="990"/>
      <c r="B33" s="990"/>
      <c r="C33" s="990"/>
      <c r="D33" s="990"/>
      <c r="E33" s="990"/>
      <c r="F33" s="990"/>
      <c r="G33" s="990"/>
      <c r="H33" s="990"/>
      <c r="I33" s="990"/>
      <c r="J33" s="990"/>
      <c r="K33" s="990"/>
      <c r="CI33" s="990"/>
      <c r="CJ33" s="990"/>
      <c r="CK33" s="990"/>
      <c r="CL33" s="990"/>
      <c r="CM33" s="990"/>
      <c r="CN33" s="990"/>
      <c r="CO33" s="990"/>
      <c r="CP33" s="990"/>
      <c r="CQ33" s="990"/>
      <c r="CR33" s="990"/>
      <c r="CS33" s="990"/>
    </row>
    <row r="34" spans="1:97" ht="90" customHeight="1">
      <c r="L34" s="1">
        <v>1</v>
      </c>
      <c r="M34" s="1199" t="s">
        <v>632</v>
      </c>
      <c r="N34" s="1199"/>
      <c r="O34" s="1199"/>
      <c r="P34" s="1199"/>
      <c r="Q34" s="1199"/>
      <c r="R34" s="1199"/>
      <c r="S34" s="1199"/>
      <c r="T34" s="1199"/>
      <c r="U34" s="1199"/>
      <c r="V34" s="1199"/>
      <c r="W34" s="1199"/>
      <c r="X34" s="1199"/>
      <c r="Y34" s="1199"/>
      <c r="Z34" s="1199"/>
      <c r="AA34" s="1199"/>
      <c r="AB34" s="1199"/>
      <c r="AC34" s="1199"/>
      <c r="AD34" s="1199"/>
      <c r="AE34" s="1199"/>
      <c r="AF34" s="1199"/>
      <c r="AG34" s="1199"/>
      <c r="AH34" s="1199"/>
      <c r="AI34" s="1199"/>
      <c r="AJ34" s="1199"/>
      <c r="AK34" s="1199"/>
      <c r="AL34" s="1199"/>
      <c r="AM34" s="1199"/>
      <c r="AN34" s="1199"/>
      <c r="AO34" s="1199"/>
      <c r="AP34" s="1199"/>
      <c r="AQ34" s="1199"/>
      <c r="AR34" s="1199"/>
      <c r="AS34" s="1199"/>
      <c r="AT34" s="1199"/>
      <c r="AU34" s="1199"/>
      <c r="AV34" s="1199"/>
      <c r="AW34" s="1199"/>
      <c r="AX34" s="1199"/>
      <c r="AY34" s="1199"/>
      <c r="AZ34" s="1199"/>
      <c r="BA34" s="1199"/>
      <c r="BB34" s="1199"/>
      <c r="BC34" s="1199"/>
      <c r="BD34" s="1199"/>
      <c r="BE34" s="1199"/>
      <c r="BF34" s="1199"/>
      <c r="BG34" s="1199"/>
      <c r="BH34" s="1199"/>
      <c r="BI34" s="1199"/>
      <c r="BJ34" s="1199"/>
      <c r="BK34" s="1199"/>
      <c r="BL34" s="1199"/>
      <c r="BM34" s="1199"/>
      <c r="BN34" s="1199"/>
      <c r="BO34" s="1199"/>
      <c r="BP34" s="1199"/>
      <c r="BQ34" s="1199"/>
      <c r="BR34" s="1199"/>
      <c r="BS34" s="1199"/>
      <c r="BT34" s="1199"/>
      <c r="BU34" s="1199"/>
      <c r="BV34" s="1199"/>
      <c r="BW34" s="1199"/>
      <c r="BX34" s="1199"/>
      <c r="BY34" s="1199"/>
      <c r="BZ34" s="1199"/>
      <c r="CA34" s="1199"/>
      <c r="CB34" s="1199"/>
      <c r="CC34" s="1199"/>
      <c r="CD34" s="1199"/>
      <c r="CE34" s="1199"/>
      <c r="CF34" s="1199"/>
      <c r="CG34" s="1199"/>
      <c r="CH34" s="1199"/>
    </row>
  </sheetData>
  <sheetProtection algorithmName="SHA-512" hashValue="Kx0zxFxa9iMe4w4TVrR0FEKTTM8Nq0t2nCTw1HgZxCUjgFghrRwVsPaIx7Zi1W8Y9VOu8fephtgjT3Nd0Wm9Pg==" saltValue="+lFbeanu11jrlpcHkgUugg==" spinCount="100000" sheet="1" objects="1" scenarios="1" formatColumns="0" formatRows="0"/>
  <dataConsolidate leftLabels="1" link="1"/>
  <mergeCells count="191">
    <mergeCell ref="CH24:CH26"/>
    <mergeCell ref="M34:CH34"/>
    <mergeCell ref="O21:CG21"/>
    <mergeCell ref="E22:E31"/>
    <mergeCell ref="I22:I31"/>
    <mergeCell ref="O22:CG22"/>
    <mergeCell ref="F23:F26"/>
    <mergeCell ref="J23:J26"/>
    <mergeCell ref="O23:CG23"/>
    <mergeCell ref="R24:R25"/>
    <mergeCell ref="S24:S25"/>
    <mergeCell ref="T24:T25"/>
    <mergeCell ref="AM24:AM25"/>
    <mergeCell ref="AN24:AN25"/>
    <mergeCell ref="AO24:AO25"/>
    <mergeCell ref="AP24:AP25"/>
    <mergeCell ref="U28:U29"/>
    <mergeCell ref="Y28:Y29"/>
    <mergeCell ref="Z28:Z29"/>
    <mergeCell ref="AA28:AA29"/>
    <mergeCell ref="AB28:AB29"/>
    <mergeCell ref="AF28:AF29"/>
    <mergeCell ref="AG28:AG29"/>
    <mergeCell ref="AH28:AH29"/>
    <mergeCell ref="A18:A32"/>
    <mergeCell ref="O18:CG18"/>
    <mergeCell ref="B19:B32"/>
    <mergeCell ref="O19:CG19"/>
    <mergeCell ref="C20:C32"/>
    <mergeCell ref="O20:CG20"/>
    <mergeCell ref="D21:D32"/>
    <mergeCell ref="U24:U25"/>
    <mergeCell ref="AB24:AB25"/>
    <mergeCell ref="AF24:AF25"/>
    <mergeCell ref="AG24:AG25"/>
    <mergeCell ref="AH24:AH25"/>
    <mergeCell ref="AI24:AI25"/>
    <mergeCell ref="AN28:AN29"/>
    <mergeCell ref="AO28:AO29"/>
    <mergeCell ref="AP28:AP29"/>
    <mergeCell ref="AT28:AT29"/>
    <mergeCell ref="AU28:AU29"/>
    <mergeCell ref="F27:F30"/>
    <mergeCell ref="J27:J30"/>
    <mergeCell ref="O27:CG27"/>
    <mergeCell ref="R28:R29"/>
    <mergeCell ref="S28:S29"/>
    <mergeCell ref="T28:T29"/>
    <mergeCell ref="CH13:CH16"/>
    <mergeCell ref="L14:L16"/>
    <mergeCell ref="M14:M16"/>
    <mergeCell ref="O14:T14"/>
    <mergeCell ref="U14:U16"/>
    <mergeCell ref="CG14:CG16"/>
    <mergeCell ref="O15:O16"/>
    <mergeCell ref="P15:Q15"/>
    <mergeCell ref="R15:T15"/>
    <mergeCell ref="S16:T16"/>
    <mergeCell ref="V14:AA14"/>
    <mergeCell ref="AB14:AB16"/>
    <mergeCell ref="V15:V16"/>
    <mergeCell ref="W15:X15"/>
    <mergeCell ref="Y15:AA15"/>
    <mergeCell ref="Z16:AA16"/>
    <mergeCell ref="AI14:AI16"/>
    <mergeCell ref="AC15:AC16"/>
    <mergeCell ref="AD15:AE15"/>
    <mergeCell ref="AF15:AH15"/>
    <mergeCell ref="AG16:AH16"/>
    <mergeCell ref="BB16:BC16"/>
    <mergeCell ref="Z17:AA17"/>
    <mergeCell ref="Y24:Y25"/>
    <mergeCell ref="Z24:Z25"/>
    <mergeCell ref="AA24:AA25"/>
    <mergeCell ref="V12:AB12"/>
    <mergeCell ref="L11:M11"/>
    <mergeCell ref="L5:T5"/>
    <mergeCell ref="O7:T7"/>
    <mergeCell ref="O8:T8"/>
    <mergeCell ref="O9:T9"/>
    <mergeCell ref="O10:T10"/>
    <mergeCell ref="O12:U12"/>
    <mergeCell ref="L13:CG13"/>
    <mergeCell ref="S17:T17"/>
    <mergeCell ref="AG17:AH17"/>
    <mergeCell ref="AN17:AO17"/>
    <mergeCell ref="AJ14:AO14"/>
    <mergeCell ref="AP14:AP16"/>
    <mergeCell ref="AJ15:AJ16"/>
    <mergeCell ref="AK15:AL15"/>
    <mergeCell ref="AM15:AO15"/>
    <mergeCell ref="AN16:AO16"/>
    <mergeCell ref="AJ12:AP12"/>
    <mergeCell ref="AC14:AH14"/>
    <mergeCell ref="AC12:AI12"/>
    <mergeCell ref="AX12:BD12"/>
    <mergeCell ref="AU17:AV17"/>
    <mergeCell ref="AT24:AT25"/>
    <mergeCell ref="AU24:AU25"/>
    <mergeCell ref="AV24:AV25"/>
    <mergeCell ref="AW24:AW25"/>
    <mergeCell ref="AQ14:AV14"/>
    <mergeCell ref="AW14:AW16"/>
    <mergeCell ref="AQ15:AQ16"/>
    <mergeCell ref="AR15:AS15"/>
    <mergeCell ref="AT15:AV15"/>
    <mergeCell ref="AU16:AV16"/>
    <mergeCell ref="AQ12:AW12"/>
    <mergeCell ref="BB17:BC17"/>
    <mergeCell ref="BA24:BA25"/>
    <mergeCell ref="BB24:BB25"/>
    <mergeCell ref="BC24:BC25"/>
    <mergeCell ref="BD24:BD25"/>
    <mergeCell ref="AX14:BC14"/>
    <mergeCell ref="BD14:BD16"/>
    <mergeCell ref="AX15:AX16"/>
    <mergeCell ref="AY15:AZ15"/>
    <mergeCell ref="BA15:BC15"/>
    <mergeCell ref="BL12:BR12"/>
    <mergeCell ref="BI17:BJ17"/>
    <mergeCell ref="BH24:BH25"/>
    <mergeCell ref="BI24:BI25"/>
    <mergeCell ref="BJ24:BJ25"/>
    <mergeCell ref="BK24:BK25"/>
    <mergeCell ref="BE14:BJ14"/>
    <mergeCell ref="BK14:BK16"/>
    <mergeCell ref="BE15:BE16"/>
    <mergeCell ref="BF15:BG15"/>
    <mergeCell ref="BH15:BJ15"/>
    <mergeCell ref="BI16:BJ16"/>
    <mergeCell ref="BE12:BK12"/>
    <mergeCell ref="BP17:BQ17"/>
    <mergeCell ref="BO24:BO25"/>
    <mergeCell ref="BP24:BP25"/>
    <mergeCell ref="BQ24:BQ25"/>
    <mergeCell ref="BR24:BR25"/>
    <mergeCell ref="BL14:BQ14"/>
    <mergeCell ref="BR14:BR16"/>
    <mergeCell ref="BL15:BL16"/>
    <mergeCell ref="BM15:BN15"/>
    <mergeCell ref="BO15:BQ15"/>
    <mergeCell ref="BP16:BQ16"/>
    <mergeCell ref="BZ12:CF12"/>
    <mergeCell ref="BW17:BX17"/>
    <mergeCell ref="BV24:BV25"/>
    <mergeCell ref="BW24:BW25"/>
    <mergeCell ref="BX24:BX25"/>
    <mergeCell ref="BY24:BY25"/>
    <mergeCell ref="BS14:BX14"/>
    <mergeCell ref="BY14:BY16"/>
    <mergeCell ref="BS15:BS16"/>
    <mergeCell ref="BT15:BU15"/>
    <mergeCell ref="BV15:BX15"/>
    <mergeCell ref="BW16:BX16"/>
    <mergeCell ref="BS12:BY12"/>
    <mergeCell ref="CD17:CE17"/>
    <mergeCell ref="CC24:CC25"/>
    <mergeCell ref="CD24:CD25"/>
    <mergeCell ref="CE24:CE25"/>
    <mergeCell ref="CF24:CF25"/>
    <mergeCell ref="BZ14:CE14"/>
    <mergeCell ref="CF14:CF16"/>
    <mergeCell ref="BZ15:BZ16"/>
    <mergeCell ref="CA15:CB15"/>
    <mergeCell ref="CC15:CE15"/>
    <mergeCell ref="CD16:CE16"/>
    <mergeCell ref="AI28:AI29"/>
    <mergeCell ref="AM28:AM29"/>
    <mergeCell ref="BD28:BD29"/>
    <mergeCell ref="BH28:BH29"/>
    <mergeCell ref="BI28:BI29"/>
    <mergeCell ref="BJ28:BJ29"/>
    <mergeCell ref="BK28:BK29"/>
    <mergeCell ref="AV28:AV29"/>
    <mergeCell ref="AW28:AW29"/>
    <mergeCell ref="BA28:BA29"/>
    <mergeCell ref="BB28:BB29"/>
    <mergeCell ref="BC28:BC29"/>
    <mergeCell ref="CE28:CE29"/>
    <mergeCell ref="CF28:CF29"/>
    <mergeCell ref="CH28:CH30"/>
    <mergeCell ref="BW28:BW29"/>
    <mergeCell ref="BX28:BX29"/>
    <mergeCell ref="BY28:BY29"/>
    <mergeCell ref="CC28:CC29"/>
    <mergeCell ref="CD28:CD29"/>
    <mergeCell ref="BO28:BO29"/>
    <mergeCell ref="BP28:BP29"/>
    <mergeCell ref="BQ28:BQ29"/>
    <mergeCell ref="BR28:BR29"/>
    <mergeCell ref="BV28:BV29"/>
  </mergeCells>
  <dataValidations count="11">
    <dataValidation allowBlank="1" sqref="WYE983066:WYP983072 LS65562:MD65568 VO65562:VZ65568 AFK65562:AFV65568 APG65562:APR65568 AZC65562:AZN65568 BIY65562:BJJ65568 BSU65562:BTF65568 CCQ65562:CDB65568 CMM65562:CMX65568 CWI65562:CWT65568 DGE65562:DGP65568 DQA65562:DQL65568 DZW65562:EAH65568 EJS65562:EKD65568 ETO65562:ETZ65568 FDK65562:FDV65568 FNG65562:FNR65568 FXC65562:FXN65568 GGY65562:GHJ65568 GQU65562:GRF65568 HAQ65562:HBB65568 HKM65562:HKX65568 HUI65562:HUT65568 IEE65562:IEP65568 IOA65562:IOL65568 IXW65562:IYH65568 JHS65562:JID65568 JRO65562:JRZ65568 KBK65562:KBV65568 KLG65562:KLR65568 KVC65562:KVN65568 LEY65562:LFJ65568 LOU65562:LPF65568 LYQ65562:LZB65568 MIM65562:MIX65568 MSI65562:MST65568 NCE65562:NCP65568 NMA65562:NML65568 NVW65562:NWH65568 OFS65562:OGD65568 OPO65562:OPZ65568 OZK65562:OZV65568 PJG65562:PJR65568 PTC65562:PTN65568 QCY65562:QDJ65568 QMU65562:QNF65568 QWQ65562:QXB65568 RGM65562:RGX65568 RQI65562:RQT65568 SAE65562:SAP65568 SKA65562:SKL65568 STW65562:SUH65568 TDS65562:TED65568 TNO65562:TNZ65568 TXK65562:TXV65568 UHG65562:UHR65568 URC65562:URN65568 VAY65562:VBJ65568 VKU65562:VLF65568 VUQ65562:VVB65568 WEM65562:WEX65568 WOI65562:WOT65568 WYE65562:WYP65568 LS131098:MD131104 VO131098:VZ131104 AFK131098:AFV131104 APG131098:APR131104 AZC131098:AZN131104 BIY131098:BJJ131104 BSU131098:BTF131104 CCQ131098:CDB131104 CMM131098:CMX131104 CWI131098:CWT131104 DGE131098:DGP131104 DQA131098:DQL131104 DZW131098:EAH131104 EJS131098:EKD131104 ETO131098:ETZ131104 FDK131098:FDV131104 FNG131098:FNR131104 FXC131098:FXN131104 GGY131098:GHJ131104 GQU131098:GRF131104 HAQ131098:HBB131104 HKM131098:HKX131104 HUI131098:HUT131104 IEE131098:IEP131104 IOA131098:IOL131104 IXW131098:IYH131104 JHS131098:JID131104 JRO131098:JRZ131104 KBK131098:KBV131104 KLG131098:KLR131104 KVC131098:KVN131104 LEY131098:LFJ131104 LOU131098:LPF131104 LYQ131098:LZB131104 MIM131098:MIX131104 MSI131098:MST131104 NCE131098:NCP131104 NMA131098:NML131104 NVW131098:NWH131104 OFS131098:OGD131104 OPO131098:OPZ131104 OZK131098:OZV131104 PJG131098:PJR131104 PTC131098:PTN131104 QCY131098:QDJ131104 QMU131098:QNF131104 QWQ131098:QXB131104 RGM131098:RGX131104 RQI131098:RQT131104 SAE131098:SAP131104 SKA131098:SKL131104 STW131098:SUH131104 TDS131098:TED131104 TNO131098:TNZ131104 TXK131098:TXV131104 UHG131098:UHR131104 URC131098:URN131104 VAY131098:VBJ131104 VKU131098:VLF131104 VUQ131098:VVB131104 WEM131098:WEX131104 WOI131098:WOT131104 WYE131098:WYP131104 LS196634:MD196640 VO196634:VZ196640 AFK196634:AFV196640 APG196634:APR196640 AZC196634:AZN196640 BIY196634:BJJ196640 BSU196634:BTF196640 CCQ196634:CDB196640 CMM196634:CMX196640 CWI196634:CWT196640 DGE196634:DGP196640 DQA196634:DQL196640 DZW196634:EAH196640 EJS196634:EKD196640 ETO196634:ETZ196640 FDK196634:FDV196640 FNG196634:FNR196640 FXC196634:FXN196640 GGY196634:GHJ196640 GQU196634:GRF196640 HAQ196634:HBB196640 HKM196634:HKX196640 HUI196634:HUT196640 IEE196634:IEP196640 IOA196634:IOL196640 IXW196634:IYH196640 JHS196634:JID196640 JRO196634:JRZ196640 KBK196634:KBV196640 KLG196634:KLR196640 KVC196634:KVN196640 LEY196634:LFJ196640 LOU196634:LPF196640 LYQ196634:LZB196640 MIM196634:MIX196640 MSI196634:MST196640 NCE196634:NCP196640 NMA196634:NML196640 NVW196634:NWH196640 OFS196634:OGD196640 OPO196634:OPZ196640 OZK196634:OZV196640 PJG196634:PJR196640 PTC196634:PTN196640 QCY196634:QDJ196640 QMU196634:QNF196640 QWQ196634:QXB196640 RGM196634:RGX196640 RQI196634:RQT196640 SAE196634:SAP196640 SKA196634:SKL196640 STW196634:SUH196640 TDS196634:TED196640 TNO196634:TNZ196640 TXK196634:TXV196640 UHG196634:UHR196640 URC196634:URN196640 VAY196634:VBJ196640 VKU196634:VLF196640 VUQ196634:VVB196640 WEM196634:WEX196640 WOI196634:WOT196640 WYE196634:WYP196640 LS262170:MD262176 VO262170:VZ262176 AFK262170:AFV262176 APG262170:APR262176 AZC262170:AZN262176 BIY262170:BJJ262176 BSU262170:BTF262176 CCQ262170:CDB262176 CMM262170:CMX262176 CWI262170:CWT262176 DGE262170:DGP262176 DQA262170:DQL262176 DZW262170:EAH262176 EJS262170:EKD262176 ETO262170:ETZ262176 FDK262170:FDV262176 FNG262170:FNR262176 FXC262170:FXN262176 GGY262170:GHJ262176 GQU262170:GRF262176 HAQ262170:HBB262176 HKM262170:HKX262176 HUI262170:HUT262176 IEE262170:IEP262176 IOA262170:IOL262176 IXW262170:IYH262176 JHS262170:JID262176 JRO262170:JRZ262176 KBK262170:KBV262176 KLG262170:KLR262176 KVC262170:KVN262176 LEY262170:LFJ262176 LOU262170:LPF262176 LYQ262170:LZB262176 MIM262170:MIX262176 MSI262170:MST262176 NCE262170:NCP262176 NMA262170:NML262176 NVW262170:NWH262176 OFS262170:OGD262176 OPO262170:OPZ262176 OZK262170:OZV262176 PJG262170:PJR262176 PTC262170:PTN262176 QCY262170:QDJ262176 QMU262170:QNF262176 QWQ262170:QXB262176 RGM262170:RGX262176 RQI262170:RQT262176 SAE262170:SAP262176 SKA262170:SKL262176 STW262170:SUH262176 TDS262170:TED262176 TNO262170:TNZ262176 TXK262170:TXV262176 UHG262170:UHR262176 URC262170:URN262176 VAY262170:VBJ262176 VKU262170:VLF262176 VUQ262170:VVB262176 WEM262170:WEX262176 WOI262170:WOT262176 WYE262170:WYP262176 LS327706:MD327712 VO327706:VZ327712 AFK327706:AFV327712 APG327706:APR327712 AZC327706:AZN327712 BIY327706:BJJ327712 BSU327706:BTF327712 CCQ327706:CDB327712 CMM327706:CMX327712 CWI327706:CWT327712 DGE327706:DGP327712 DQA327706:DQL327712 DZW327706:EAH327712 EJS327706:EKD327712 ETO327706:ETZ327712 FDK327706:FDV327712 FNG327706:FNR327712 FXC327706:FXN327712 GGY327706:GHJ327712 GQU327706:GRF327712 HAQ327706:HBB327712 HKM327706:HKX327712 HUI327706:HUT327712 IEE327706:IEP327712 IOA327706:IOL327712 IXW327706:IYH327712 JHS327706:JID327712 JRO327706:JRZ327712 KBK327706:KBV327712 KLG327706:KLR327712 KVC327706:KVN327712 LEY327706:LFJ327712 LOU327706:LPF327712 LYQ327706:LZB327712 MIM327706:MIX327712 MSI327706:MST327712 NCE327706:NCP327712 NMA327706:NML327712 NVW327706:NWH327712 OFS327706:OGD327712 OPO327706:OPZ327712 OZK327706:OZV327712 PJG327706:PJR327712 PTC327706:PTN327712 QCY327706:QDJ327712 QMU327706:QNF327712 QWQ327706:QXB327712 RGM327706:RGX327712 RQI327706:RQT327712 SAE327706:SAP327712 SKA327706:SKL327712 STW327706:SUH327712 TDS327706:TED327712 TNO327706:TNZ327712 TXK327706:TXV327712 UHG327706:UHR327712 URC327706:URN327712 VAY327706:VBJ327712 VKU327706:VLF327712 VUQ327706:VVB327712 WEM327706:WEX327712 WOI327706:WOT327712 WYE327706:WYP327712 LS393242:MD393248 VO393242:VZ393248 AFK393242:AFV393248 APG393242:APR393248 AZC393242:AZN393248 BIY393242:BJJ393248 BSU393242:BTF393248 CCQ393242:CDB393248 CMM393242:CMX393248 CWI393242:CWT393248 DGE393242:DGP393248 DQA393242:DQL393248 DZW393242:EAH393248 EJS393242:EKD393248 ETO393242:ETZ393248 FDK393242:FDV393248 FNG393242:FNR393248 FXC393242:FXN393248 GGY393242:GHJ393248 GQU393242:GRF393248 HAQ393242:HBB393248 HKM393242:HKX393248 HUI393242:HUT393248 IEE393242:IEP393248 IOA393242:IOL393248 IXW393242:IYH393248 JHS393242:JID393248 JRO393242:JRZ393248 KBK393242:KBV393248 KLG393242:KLR393248 KVC393242:KVN393248 LEY393242:LFJ393248 LOU393242:LPF393248 LYQ393242:LZB393248 MIM393242:MIX393248 MSI393242:MST393248 NCE393242:NCP393248 NMA393242:NML393248 NVW393242:NWH393248 OFS393242:OGD393248 OPO393242:OPZ393248 OZK393242:OZV393248 PJG393242:PJR393248 PTC393242:PTN393248 QCY393242:QDJ393248 QMU393242:QNF393248 QWQ393242:QXB393248 RGM393242:RGX393248 RQI393242:RQT393248 SAE393242:SAP393248 SKA393242:SKL393248 STW393242:SUH393248 TDS393242:TED393248 TNO393242:TNZ393248 TXK393242:TXV393248 UHG393242:UHR393248 URC393242:URN393248 VAY393242:VBJ393248 VKU393242:VLF393248 VUQ393242:VVB393248 WEM393242:WEX393248 WOI393242:WOT393248 WYE393242:WYP393248 LS458778:MD458784 VO458778:VZ458784 AFK458778:AFV458784 APG458778:APR458784 AZC458778:AZN458784 BIY458778:BJJ458784 BSU458778:BTF458784 CCQ458778:CDB458784 CMM458778:CMX458784 CWI458778:CWT458784 DGE458778:DGP458784 DQA458778:DQL458784 DZW458778:EAH458784 EJS458778:EKD458784 ETO458778:ETZ458784 FDK458778:FDV458784 FNG458778:FNR458784 FXC458778:FXN458784 GGY458778:GHJ458784 GQU458778:GRF458784 HAQ458778:HBB458784 HKM458778:HKX458784 HUI458778:HUT458784 IEE458778:IEP458784 IOA458778:IOL458784 IXW458778:IYH458784 JHS458778:JID458784 JRO458778:JRZ458784 KBK458778:KBV458784 KLG458778:KLR458784 KVC458778:KVN458784 LEY458778:LFJ458784 LOU458778:LPF458784 LYQ458778:LZB458784 MIM458778:MIX458784 MSI458778:MST458784 NCE458778:NCP458784 NMA458778:NML458784 NVW458778:NWH458784 OFS458778:OGD458784 OPO458778:OPZ458784 OZK458778:OZV458784 PJG458778:PJR458784 PTC458778:PTN458784 QCY458778:QDJ458784 QMU458778:QNF458784 QWQ458778:QXB458784 RGM458778:RGX458784 RQI458778:RQT458784 SAE458778:SAP458784 SKA458778:SKL458784 STW458778:SUH458784 TDS458778:TED458784 TNO458778:TNZ458784 TXK458778:TXV458784 UHG458778:UHR458784 URC458778:URN458784 VAY458778:VBJ458784 VKU458778:VLF458784 VUQ458778:VVB458784 WEM458778:WEX458784 WOI458778:WOT458784 WYE458778:WYP458784 LS524314:MD524320 VO524314:VZ524320 AFK524314:AFV524320 APG524314:APR524320 AZC524314:AZN524320 BIY524314:BJJ524320 BSU524314:BTF524320 CCQ524314:CDB524320 CMM524314:CMX524320 CWI524314:CWT524320 DGE524314:DGP524320 DQA524314:DQL524320 DZW524314:EAH524320 EJS524314:EKD524320 ETO524314:ETZ524320 FDK524314:FDV524320 FNG524314:FNR524320 FXC524314:FXN524320 GGY524314:GHJ524320 GQU524314:GRF524320 HAQ524314:HBB524320 HKM524314:HKX524320 HUI524314:HUT524320 IEE524314:IEP524320 IOA524314:IOL524320 IXW524314:IYH524320 JHS524314:JID524320 JRO524314:JRZ524320 KBK524314:KBV524320 KLG524314:KLR524320 KVC524314:KVN524320 LEY524314:LFJ524320 LOU524314:LPF524320 LYQ524314:LZB524320 MIM524314:MIX524320 MSI524314:MST524320 NCE524314:NCP524320 NMA524314:NML524320 NVW524314:NWH524320 OFS524314:OGD524320 OPO524314:OPZ524320 OZK524314:OZV524320 PJG524314:PJR524320 PTC524314:PTN524320 QCY524314:QDJ524320 QMU524314:QNF524320 QWQ524314:QXB524320 RGM524314:RGX524320 RQI524314:RQT524320 SAE524314:SAP524320 SKA524314:SKL524320 STW524314:SUH524320 TDS524314:TED524320 TNO524314:TNZ524320 TXK524314:TXV524320 UHG524314:UHR524320 URC524314:URN524320 VAY524314:VBJ524320 VKU524314:VLF524320 VUQ524314:VVB524320 WEM524314:WEX524320 WOI524314:WOT524320 WYE524314:WYP524320 LS589850:MD589856 VO589850:VZ589856 AFK589850:AFV589856 APG589850:APR589856 AZC589850:AZN589856 BIY589850:BJJ589856 BSU589850:BTF589856 CCQ589850:CDB589856 CMM589850:CMX589856 CWI589850:CWT589856 DGE589850:DGP589856 DQA589850:DQL589856 DZW589850:EAH589856 EJS589850:EKD589856 ETO589850:ETZ589856 FDK589850:FDV589856 FNG589850:FNR589856 FXC589850:FXN589856 GGY589850:GHJ589856 GQU589850:GRF589856 HAQ589850:HBB589856 HKM589850:HKX589856 HUI589850:HUT589856 IEE589850:IEP589856 IOA589850:IOL589856 IXW589850:IYH589856 JHS589850:JID589856 JRO589850:JRZ589856 KBK589850:KBV589856 KLG589850:KLR589856 KVC589850:KVN589856 LEY589850:LFJ589856 LOU589850:LPF589856 LYQ589850:LZB589856 MIM589850:MIX589856 MSI589850:MST589856 NCE589850:NCP589856 NMA589850:NML589856 NVW589850:NWH589856 OFS589850:OGD589856 OPO589850:OPZ589856 OZK589850:OZV589856 PJG589850:PJR589856 PTC589850:PTN589856 QCY589850:QDJ589856 QMU589850:QNF589856 QWQ589850:QXB589856 RGM589850:RGX589856 RQI589850:RQT589856 SAE589850:SAP589856 SKA589850:SKL589856 STW589850:SUH589856 TDS589850:TED589856 TNO589850:TNZ589856 TXK589850:TXV589856 UHG589850:UHR589856 URC589850:URN589856 VAY589850:VBJ589856 VKU589850:VLF589856 VUQ589850:VVB589856 WEM589850:WEX589856 WOI589850:WOT589856 WYE589850:WYP589856 LS655386:MD655392 VO655386:VZ655392 AFK655386:AFV655392 APG655386:APR655392 AZC655386:AZN655392 BIY655386:BJJ655392 BSU655386:BTF655392 CCQ655386:CDB655392 CMM655386:CMX655392 CWI655386:CWT655392 DGE655386:DGP655392 DQA655386:DQL655392 DZW655386:EAH655392 EJS655386:EKD655392 ETO655386:ETZ655392 FDK655386:FDV655392 FNG655386:FNR655392 FXC655386:FXN655392 GGY655386:GHJ655392 GQU655386:GRF655392 HAQ655386:HBB655392 HKM655386:HKX655392 HUI655386:HUT655392 IEE655386:IEP655392 IOA655386:IOL655392 IXW655386:IYH655392 JHS655386:JID655392 JRO655386:JRZ655392 KBK655386:KBV655392 KLG655386:KLR655392 KVC655386:KVN655392 LEY655386:LFJ655392 LOU655386:LPF655392 LYQ655386:LZB655392 MIM655386:MIX655392 MSI655386:MST655392 NCE655386:NCP655392 NMA655386:NML655392 NVW655386:NWH655392 OFS655386:OGD655392 OPO655386:OPZ655392 OZK655386:OZV655392 PJG655386:PJR655392 PTC655386:PTN655392 QCY655386:QDJ655392 QMU655386:QNF655392 QWQ655386:QXB655392 RGM655386:RGX655392 RQI655386:RQT655392 SAE655386:SAP655392 SKA655386:SKL655392 STW655386:SUH655392 TDS655386:TED655392 TNO655386:TNZ655392 TXK655386:TXV655392 UHG655386:UHR655392 URC655386:URN655392 VAY655386:VBJ655392 VKU655386:VLF655392 VUQ655386:VVB655392 WEM655386:WEX655392 WOI655386:WOT655392 WYE655386:WYP655392 LS720922:MD720928 VO720922:VZ720928 AFK720922:AFV720928 APG720922:APR720928 AZC720922:AZN720928 BIY720922:BJJ720928 BSU720922:BTF720928 CCQ720922:CDB720928 CMM720922:CMX720928 CWI720922:CWT720928 DGE720922:DGP720928 DQA720922:DQL720928 DZW720922:EAH720928 EJS720922:EKD720928 ETO720922:ETZ720928 FDK720922:FDV720928 FNG720922:FNR720928 FXC720922:FXN720928 GGY720922:GHJ720928 GQU720922:GRF720928 HAQ720922:HBB720928 HKM720922:HKX720928 HUI720922:HUT720928 IEE720922:IEP720928 IOA720922:IOL720928 IXW720922:IYH720928 JHS720922:JID720928 JRO720922:JRZ720928 KBK720922:KBV720928 KLG720922:KLR720928 KVC720922:KVN720928 LEY720922:LFJ720928 LOU720922:LPF720928 LYQ720922:LZB720928 MIM720922:MIX720928 MSI720922:MST720928 NCE720922:NCP720928 NMA720922:NML720928 NVW720922:NWH720928 OFS720922:OGD720928 OPO720922:OPZ720928 OZK720922:OZV720928 PJG720922:PJR720928 PTC720922:PTN720928 QCY720922:QDJ720928 QMU720922:QNF720928 QWQ720922:QXB720928 RGM720922:RGX720928 RQI720922:RQT720928 SAE720922:SAP720928 SKA720922:SKL720928 STW720922:SUH720928 TDS720922:TED720928 TNO720922:TNZ720928 TXK720922:TXV720928 UHG720922:UHR720928 URC720922:URN720928 VAY720922:VBJ720928 VKU720922:VLF720928 VUQ720922:VVB720928 WEM720922:WEX720928 WOI720922:WOT720928 WYE720922:WYP720928 LS786458:MD786464 VO786458:VZ786464 AFK786458:AFV786464 APG786458:APR786464 AZC786458:AZN786464 BIY786458:BJJ786464 BSU786458:BTF786464 CCQ786458:CDB786464 CMM786458:CMX786464 CWI786458:CWT786464 DGE786458:DGP786464 DQA786458:DQL786464 DZW786458:EAH786464 EJS786458:EKD786464 ETO786458:ETZ786464 FDK786458:FDV786464 FNG786458:FNR786464 FXC786458:FXN786464 GGY786458:GHJ786464 GQU786458:GRF786464 HAQ786458:HBB786464 HKM786458:HKX786464 HUI786458:HUT786464 IEE786458:IEP786464 IOA786458:IOL786464 IXW786458:IYH786464 JHS786458:JID786464 JRO786458:JRZ786464 KBK786458:KBV786464 KLG786458:KLR786464 KVC786458:KVN786464 LEY786458:LFJ786464 LOU786458:LPF786464 LYQ786458:LZB786464 MIM786458:MIX786464 MSI786458:MST786464 NCE786458:NCP786464 NMA786458:NML786464 NVW786458:NWH786464 OFS786458:OGD786464 OPO786458:OPZ786464 OZK786458:OZV786464 PJG786458:PJR786464 PTC786458:PTN786464 QCY786458:QDJ786464 QMU786458:QNF786464 QWQ786458:QXB786464 RGM786458:RGX786464 RQI786458:RQT786464 SAE786458:SAP786464 SKA786458:SKL786464 STW786458:SUH786464 TDS786458:TED786464 TNO786458:TNZ786464 TXK786458:TXV786464 UHG786458:UHR786464 URC786458:URN786464 VAY786458:VBJ786464 VKU786458:VLF786464 VUQ786458:VVB786464 WEM786458:WEX786464 WOI786458:WOT786464 WYE786458:WYP786464 LS851994:MD852000 VO851994:VZ852000 AFK851994:AFV852000 APG851994:APR852000 AZC851994:AZN852000 BIY851994:BJJ852000 BSU851994:BTF852000 CCQ851994:CDB852000 CMM851994:CMX852000 CWI851994:CWT852000 DGE851994:DGP852000 DQA851994:DQL852000 DZW851994:EAH852000 EJS851994:EKD852000 ETO851994:ETZ852000 FDK851994:FDV852000 FNG851994:FNR852000 FXC851994:FXN852000 GGY851994:GHJ852000 GQU851994:GRF852000 HAQ851994:HBB852000 HKM851994:HKX852000 HUI851994:HUT852000 IEE851994:IEP852000 IOA851994:IOL852000 IXW851994:IYH852000 JHS851994:JID852000 JRO851994:JRZ852000 KBK851994:KBV852000 KLG851994:KLR852000 KVC851994:KVN852000 LEY851994:LFJ852000 LOU851994:LPF852000 LYQ851994:LZB852000 MIM851994:MIX852000 MSI851994:MST852000 NCE851994:NCP852000 NMA851994:NML852000 NVW851994:NWH852000 OFS851994:OGD852000 OPO851994:OPZ852000 OZK851994:OZV852000 PJG851994:PJR852000 PTC851994:PTN852000 QCY851994:QDJ852000 QMU851994:QNF852000 QWQ851994:QXB852000 RGM851994:RGX852000 RQI851994:RQT852000 SAE851994:SAP852000 SKA851994:SKL852000 STW851994:SUH852000 TDS851994:TED852000 TNO851994:TNZ852000 TXK851994:TXV852000 UHG851994:UHR852000 URC851994:URN852000 VAY851994:VBJ852000 VKU851994:VLF852000 VUQ851994:VVB852000 WEM851994:WEX852000 WOI851994:WOT852000 WYE851994:WYP852000 LS917530:MD917536 VO917530:VZ917536 AFK917530:AFV917536 APG917530:APR917536 AZC917530:AZN917536 BIY917530:BJJ917536 BSU917530:BTF917536 CCQ917530:CDB917536 CMM917530:CMX917536 CWI917530:CWT917536 DGE917530:DGP917536 DQA917530:DQL917536 DZW917530:EAH917536 EJS917530:EKD917536 ETO917530:ETZ917536 FDK917530:FDV917536 FNG917530:FNR917536 FXC917530:FXN917536 GGY917530:GHJ917536 GQU917530:GRF917536 HAQ917530:HBB917536 HKM917530:HKX917536 HUI917530:HUT917536 IEE917530:IEP917536 IOA917530:IOL917536 IXW917530:IYH917536 JHS917530:JID917536 JRO917530:JRZ917536 KBK917530:KBV917536 KLG917530:KLR917536 KVC917530:KVN917536 LEY917530:LFJ917536 LOU917530:LPF917536 LYQ917530:LZB917536 MIM917530:MIX917536 MSI917530:MST917536 NCE917530:NCP917536 NMA917530:NML917536 NVW917530:NWH917536 OFS917530:OGD917536 OPO917530:OPZ917536 OZK917530:OZV917536 PJG917530:PJR917536 PTC917530:PTN917536 QCY917530:QDJ917536 QMU917530:QNF917536 QWQ917530:QXB917536 RGM917530:RGX917536 RQI917530:RQT917536 SAE917530:SAP917536 SKA917530:SKL917536 STW917530:SUH917536 TDS917530:TED917536 TNO917530:TNZ917536 TXK917530:TXV917536 UHG917530:UHR917536 URC917530:URN917536 VAY917530:VBJ917536 VKU917530:VLF917536 VUQ917530:VVB917536 WEM917530:WEX917536 WOI917530:WOT917536 WYE917530:WYP917536 LS983066:MD983072 VO983066:VZ983072 AFK983066:AFV983072 APG983066:APR983072 AZC983066:AZN983072 BIY983066:BJJ983072 BSU983066:BTF983072 CCQ983066:CDB983072 CMM983066:CMX983072 CWI983066:CWT983072 DGE983066:DGP983072 DQA983066:DQL983072 DZW983066:EAH983072 EJS983066:EKD983072 ETO983066:ETZ983072 FDK983066:FDV983072 FNG983066:FNR983072 FXC983066:FXN983072 GGY983066:GHJ983072 GQU983066:GRF983072 HAQ983066:HBB983072 HKM983066:HKX983072 HUI983066:HUT983072 IEE983066:IEP983072 IOA983066:IOL983072 IXW983066:IYH983072 JHS983066:JID983072 JRO983066:JRZ983072 KBK983066:KBV983072 KLG983066:KLR983072 KVC983066:KVN983072 LEY983066:LFJ983072 LOU983066:LPF983072 LYQ983066:LZB983072 MIM983066:MIX983072 MSI983066:MST983072 NCE983066:NCP983072 NMA983066:NML983072 NVW983066:NWH983072 OFS983066:OGD983072 OPO983066:OPZ983072 OZK983066:OZV983072 PJG983066:PJR983072 PTC983066:PTN983072 QCY983066:QDJ983072 QMU983066:QNF983072 QWQ983066:QXB983072 RGM983066:RGX983072 RQI983066:RQT983072 SAE983066:SAP983072 SKA983066:SKL983072 STW983066:SUH983072 TDS983066:TED983072 TNO983066:TNZ983072 TXK983066:TXV983072 UHG983066:UHR983072 URC983066:URN983072 VAY983066:VBJ983072 VKU983066:VLF983072 VUQ983066:VVB983072 WEM983066:WEX983072 WOI983066:WOT983072 AFK30:AFV32 VO30:VZ32 LS30:MD32 WYE30:WYP32 WOI30:WOT32 WEM30:WEX32 VUQ30:VVB32 VKU30:VLF32 VAY30:VBJ32 URC30:URN32 UHG30:UHR32 TXK30:TXV32 TNO30:TNZ32 TDS30:TED32 STW30:SUH32 SKA30:SKL32 SAE30:SAP32 RQI30:RQT32 RGM30:RGX32 QWQ30:QXB32 QMU30:QNF32 QCY30:QDJ32 PTC30:PTN32 PJG30:PJR32 OZK30:OZV32 OPO30:OPZ32 OFS30:OGD32 NVW30:NWH32 NMA30:NML32 NCE30:NCP32 MSI30:MST32 MIM30:MIX32 LYQ30:LZB32 LOU30:LPF32 LEY30:LFJ32 KVC30:KVN32 KLG30:KLR32 KBK30:KBV32 JRO30:JRZ32 JHS30:JID32 IXW30:IYH32 IOA30:IOL32 IEE30:IEP32 HUI30:HUT32 HKM30:HKX32 HAQ30:HBB32 GQU30:GRF32 GGY30:GHJ32 FXC30:FXN32 FNG30:FNR32 FDK30:FDV32 ETO30:ETZ32 EJS30:EKD32 DZW30:EAH32 DQA30:DQL32 DGE30:DGP32 CWI30:CWT32 CMM30:CMX32 CCQ30:CDB32 BSU30:BTF32 BIY30:BJJ32 AZC30:AZN32 L26:CG26 L31:CH32 L65562:CH65568 L983066:CH983072 L917530:CH917536 L851994:CH852000 L786458:CH786464 L720922:CH720928 L655386:CH655392 L589850:CH589856 L524314:CH524320 L458778:CH458784 L393242:CH393248 L327706:CH327712 L262170:CH262176 L196634:CH196640 L131098:CH131104 AZC26:AZN26 BIY26:BJJ26 BSU26:BTF26 CCQ26:CDB26 CMM26:CMX26 CWI26:CWT26 DGE26:DGP26 DQA26:DQL26 DZW26:EAH26 EJS26:EKD26 ETO26:ETZ26 FDK26:FDV26 FNG26:FNR26 FXC26:FXN26 GGY26:GHJ26 GQU26:GRF26 HAQ26:HBB26 HKM26:HKX26 HUI26:HUT26 IEE26:IEP26 IOA26:IOL26 IXW26:IYH26 JHS26:JID26 JRO26:JRZ26 KBK26:KBV26 KLG26:KLR26 KVC26:KVN26 LEY26:LFJ26 LOU26:LPF26 LYQ26:LZB26 MIM26:MIX26 MSI26:MST26 NCE26:NCP26 NMA26:NML26 NVW26:NWH26 OFS26:OGD26 OPO26:OPZ26 OZK26:OZV26 PJG26:PJR26 PTC26:PTN26 QCY26:QDJ26 QMU26:QNF26 QWQ26:QXB26 RGM26:RGX26 RQI26:RQT26 SAE26:SAP26 SKA26:SKL26 STW26:SUH26 TDS26:TED26 TNO26:TNZ26 TXK26:TXV26 UHG26:UHR26 URC26:URN26 VAY26:VBJ26 VKU26:VLF26 VUQ26:VVB26 WEM26:WEX26 WOI26:WOT26 WYE26:WYP26 LS26:MD26 VO26:VZ26 AFK26:AFV26 APG26:APR26 APG30:APR32 L30:CG30" xr:uid="{00000000-0002-0000-0C00-000000000000}"/>
    <dataValidation allowBlank="1" promptTitle="checkPeriodRange" sqref="Q25 LX25 VT25 AFP25 APL25 AZH25 BJD25 BSZ25 CCV25 CMR25 CWN25 DGJ25 DQF25 EAB25 EJX25 ETT25 FDP25 FNL25 FXH25 GHD25 GQZ25 HAV25 HKR25 HUN25 IEJ25 IOF25 IYB25 JHX25 JRT25 KBP25 KLL25 KVH25 LFD25 LOZ25 LYV25 MIR25 MSN25 NCJ25 NMF25 NWB25 OFX25 OPT25 OZP25 PJL25 PTH25 QDD25 QMZ25 QWV25 RGR25 RQN25 SAJ25 SKF25 SUB25 TDX25 TNT25 TXP25 UHL25 URH25 VBD25 VKZ25 VUV25 WER25 WON25 WYJ25 Q65561 LX65561 VT65561 AFP65561 APL65561 AZH65561 BJD65561 BSZ65561 CCV65561 CMR65561 CWN65561 DGJ65561 DQF65561 EAB65561 EJX65561 ETT65561 FDP65561 FNL65561 FXH65561 GHD65561 GQZ65561 HAV65561 HKR65561 HUN65561 IEJ65561 IOF65561 IYB65561 JHX65561 JRT65561 KBP65561 KLL65561 KVH65561 LFD65561 LOZ65561 LYV65561 MIR65561 MSN65561 NCJ65561 NMF65561 NWB65561 OFX65561 OPT65561 OZP65561 PJL65561 PTH65561 QDD65561 QMZ65561 QWV65561 RGR65561 RQN65561 SAJ65561 SKF65561 SUB65561 TDX65561 TNT65561 TXP65561 UHL65561 URH65561 VBD65561 VKZ65561 VUV65561 WER65561 WON65561 WYJ65561 Q131097 LX131097 VT131097 AFP131097 APL131097 AZH131097 BJD131097 BSZ131097 CCV131097 CMR131097 CWN131097 DGJ131097 DQF131097 EAB131097 EJX131097 ETT131097 FDP131097 FNL131097 FXH131097 GHD131097 GQZ131097 HAV131097 HKR131097 HUN131097 IEJ131097 IOF131097 IYB131097 JHX131097 JRT131097 KBP131097 KLL131097 KVH131097 LFD131097 LOZ131097 LYV131097 MIR131097 MSN131097 NCJ131097 NMF131097 NWB131097 OFX131097 OPT131097 OZP131097 PJL131097 PTH131097 QDD131097 QMZ131097 QWV131097 RGR131097 RQN131097 SAJ131097 SKF131097 SUB131097 TDX131097 TNT131097 TXP131097 UHL131097 URH131097 VBD131097 VKZ131097 VUV131097 WER131097 WON131097 WYJ131097 Q196633 LX196633 VT196633 AFP196633 APL196633 AZH196633 BJD196633 BSZ196633 CCV196633 CMR196633 CWN196633 DGJ196633 DQF196633 EAB196633 EJX196633 ETT196633 FDP196633 FNL196633 FXH196633 GHD196633 GQZ196633 HAV196633 HKR196633 HUN196633 IEJ196633 IOF196633 IYB196633 JHX196633 JRT196633 KBP196633 KLL196633 KVH196633 LFD196633 LOZ196633 LYV196633 MIR196633 MSN196633 NCJ196633 NMF196633 NWB196633 OFX196633 OPT196633 OZP196633 PJL196633 PTH196633 QDD196633 QMZ196633 QWV196633 RGR196633 RQN196633 SAJ196633 SKF196633 SUB196633 TDX196633 TNT196633 TXP196633 UHL196633 URH196633 VBD196633 VKZ196633 VUV196633 WER196633 WON196633 WYJ196633 Q262169 LX262169 VT262169 AFP262169 APL262169 AZH262169 BJD262169 BSZ262169 CCV262169 CMR262169 CWN262169 DGJ262169 DQF262169 EAB262169 EJX262169 ETT262169 FDP262169 FNL262169 FXH262169 GHD262169 GQZ262169 HAV262169 HKR262169 HUN262169 IEJ262169 IOF262169 IYB262169 JHX262169 JRT262169 KBP262169 KLL262169 KVH262169 LFD262169 LOZ262169 LYV262169 MIR262169 MSN262169 NCJ262169 NMF262169 NWB262169 OFX262169 OPT262169 OZP262169 PJL262169 PTH262169 QDD262169 QMZ262169 QWV262169 RGR262169 RQN262169 SAJ262169 SKF262169 SUB262169 TDX262169 TNT262169 TXP262169 UHL262169 URH262169 VBD262169 VKZ262169 VUV262169 WER262169 WON262169 WYJ262169 Q327705 LX327705 VT327705 AFP327705 APL327705 AZH327705 BJD327705 BSZ327705 CCV327705 CMR327705 CWN327705 DGJ327705 DQF327705 EAB327705 EJX327705 ETT327705 FDP327705 FNL327705 FXH327705 GHD327705 GQZ327705 HAV327705 HKR327705 HUN327705 IEJ327705 IOF327705 IYB327705 JHX327705 JRT327705 KBP327705 KLL327705 KVH327705 LFD327705 LOZ327705 LYV327705 MIR327705 MSN327705 NCJ327705 NMF327705 NWB327705 OFX327705 OPT327705 OZP327705 PJL327705 PTH327705 QDD327705 QMZ327705 QWV327705 RGR327705 RQN327705 SAJ327705 SKF327705 SUB327705 TDX327705 TNT327705 TXP327705 UHL327705 URH327705 VBD327705 VKZ327705 VUV327705 WER327705 WON327705 WYJ327705 Q393241 LX393241 VT393241 AFP393241 APL393241 AZH393241 BJD393241 BSZ393241 CCV393241 CMR393241 CWN393241 DGJ393241 DQF393241 EAB393241 EJX393241 ETT393241 FDP393241 FNL393241 FXH393241 GHD393241 GQZ393241 HAV393241 HKR393241 HUN393241 IEJ393241 IOF393241 IYB393241 JHX393241 JRT393241 KBP393241 KLL393241 KVH393241 LFD393241 LOZ393241 LYV393241 MIR393241 MSN393241 NCJ393241 NMF393241 NWB393241 OFX393241 OPT393241 OZP393241 PJL393241 PTH393241 QDD393241 QMZ393241 QWV393241 RGR393241 RQN393241 SAJ393241 SKF393241 SUB393241 TDX393241 TNT393241 TXP393241 UHL393241 URH393241 VBD393241 VKZ393241 VUV393241 WER393241 WON393241 WYJ393241 Q458777 LX458777 VT458777 AFP458777 APL458777 AZH458777 BJD458777 BSZ458777 CCV458777 CMR458777 CWN458777 DGJ458777 DQF458777 EAB458777 EJX458777 ETT458777 FDP458777 FNL458777 FXH458777 GHD458777 GQZ458777 HAV458777 HKR458777 HUN458777 IEJ458777 IOF458777 IYB458777 JHX458777 JRT458777 KBP458777 KLL458777 KVH458777 LFD458777 LOZ458777 LYV458777 MIR458777 MSN458777 NCJ458777 NMF458777 NWB458777 OFX458777 OPT458777 OZP458777 PJL458777 PTH458777 QDD458777 QMZ458777 QWV458777 RGR458777 RQN458777 SAJ458777 SKF458777 SUB458777 TDX458777 TNT458777 TXP458777 UHL458777 URH458777 VBD458777 VKZ458777 VUV458777 WER458777 WON458777 WYJ458777 Q524313 LX524313 VT524313 AFP524313 APL524313 AZH524313 BJD524313 BSZ524313 CCV524313 CMR524313 CWN524313 DGJ524313 DQF524313 EAB524313 EJX524313 ETT524313 FDP524313 FNL524313 FXH524313 GHD524313 GQZ524313 HAV524313 HKR524313 HUN524313 IEJ524313 IOF524313 IYB524313 JHX524313 JRT524313 KBP524313 KLL524313 KVH524313 LFD524313 LOZ524313 LYV524313 MIR524313 MSN524313 NCJ524313 NMF524313 NWB524313 OFX524313 OPT524313 OZP524313 PJL524313 PTH524313 QDD524313 QMZ524313 QWV524313 RGR524313 RQN524313 SAJ524313 SKF524313 SUB524313 TDX524313 TNT524313 TXP524313 UHL524313 URH524313 VBD524313 VKZ524313 VUV524313 WER524313 WON524313 WYJ524313 Q589849 LX589849 VT589849 AFP589849 APL589849 AZH589849 BJD589849 BSZ589849 CCV589849 CMR589849 CWN589849 DGJ589849 DQF589849 EAB589849 EJX589849 ETT589849 FDP589849 FNL589849 FXH589849 GHD589849 GQZ589849 HAV589849 HKR589849 HUN589849 IEJ589849 IOF589849 IYB589849 JHX589849 JRT589849 KBP589849 KLL589849 KVH589849 LFD589849 LOZ589849 LYV589849 MIR589849 MSN589849 NCJ589849 NMF589849 NWB589849 OFX589849 OPT589849 OZP589849 PJL589849 PTH589849 QDD589849 QMZ589849 QWV589849 RGR589849 RQN589849 SAJ589849 SKF589849 SUB589849 TDX589849 TNT589849 TXP589849 UHL589849 URH589849 VBD589849 VKZ589849 VUV589849 WER589849 WON589849 WYJ589849 Q655385 LX655385 VT655385 AFP655385 APL655385 AZH655385 BJD655385 BSZ655385 CCV655385 CMR655385 CWN655385 DGJ655385 DQF655385 EAB655385 EJX655385 ETT655385 FDP655385 FNL655385 FXH655385 GHD655385 GQZ655385 HAV655385 HKR655385 HUN655385 IEJ655385 IOF655385 IYB655385 JHX655385 JRT655385 KBP655385 KLL655385 KVH655385 LFD655385 LOZ655385 LYV655385 MIR655385 MSN655385 NCJ655385 NMF655385 NWB655385 OFX655385 OPT655385 OZP655385 PJL655385 PTH655385 QDD655385 QMZ655385 QWV655385 RGR655385 RQN655385 SAJ655385 SKF655385 SUB655385 TDX655385 TNT655385 TXP655385 UHL655385 URH655385 VBD655385 VKZ655385 VUV655385 WER655385 WON655385 WYJ655385 Q720921 LX720921 VT720921 AFP720921 APL720921 AZH720921 BJD720921 BSZ720921 CCV720921 CMR720921 CWN720921 DGJ720921 DQF720921 EAB720921 EJX720921 ETT720921 FDP720921 FNL720921 FXH720921 GHD720921 GQZ720921 HAV720921 HKR720921 HUN720921 IEJ720921 IOF720921 IYB720921 JHX720921 JRT720921 KBP720921 KLL720921 KVH720921 LFD720921 LOZ720921 LYV720921 MIR720921 MSN720921 NCJ720921 NMF720921 NWB720921 OFX720921 OPT720921 OZP720921 PJL720921 PTH720921 QDD720921 QMZ720921 QWV720921 RGR720921 RQN720921 SAJ720921 SKF720921 SUB720921 TDX720921 TNT720921 TXP720921 UHL720921 URH720921 VBD720921 VKZ720921 VUV720921 WER720921 WON720921 WYJ720921 Q786457 LX786457 VT786457 AFP786457 APL786457 AZH786457 BJD786457 BSZ786457 CCV786457 CMR786457 CWN786457 DGJ786457 DQF786457 EAB786457 EJX786457 ETT786457 FDP786457 FNL786457 FXH786457 GHD786457 GQZ786457 HAV786457 HKR786457 HUN786457 IEJ786457 IOF786457 IYB786457 JHX786457 JRT786457 KBP786457 KLL786457 KVH786457 LFD786457 LOZ786457 LYV786457 MIR786457 MSN786457 NCJ786457 NMF786457 NWB786457 OFX786457 OPT786457 OZP786457 PJL786457 PTH786457 QDD786457 QMZ786457 QWV786457 RGR786457 RQN786457 SAJ786457 SKF786457 SUB786457 TDX786457 TNT786457 TXP786457 UHL786457 URH786457 VBD786457 VKZ786457 VUV786457 WER786457 WON786457 WYJ786457 Q851993 LX851993 VT851993 AFP851993 APL851993 AZH851993 BJD851993 BSZ851993 CCV851993 CMR851993 CWN851993 DGJ851993 DQF851993 EAB851993 EJX851993 ETT851993 FDP851993 FNL851993 FXH851993 GHD851993 GQZ851993 HAV851993 HKR851993 HUN851993 IEJ851993 IOF851993 IYB851993 JHX851993 JRT851993 KBP851993 KLL851993 KVH851993 LFD851993 LOZ851993 LYV851993 MIR851993 MSN851993 NCJ851993 NMF851993 NWB851993 OFX851993 OPT851993 OZP851993 PJL851993 PTH851993 QDD851993 QMZ851993 QWV851993 RGR851993 RQN851993 SAJ851993 SKF851993 SUB851993 TDX851993 TNT851993 TXP851993 UHL851993 URH851993 VBD851993 VKZ851993 VUV851993 WER851993 WON851993 WYJ851993 Q917529 LX917529 VT917529 AFP917529 APL917529 AZH917529 BJD917529 BSZ917529 CCV917529 CMR917529 CWN917529 DGJ917529 DQF917529 EAB917529 EJX917529 ETT917529 FDP917529 FNL917529 FXH917529 GHD917529 GQZ917529 HAV917529 HKR917529 HUN917529 IEJ917529 IOF917529 IYB917529 JHX917529 JRT917529 KBP917529 KLL917529 KVH917529 LFD917529 LOZ917529 LYV917529 MIR917529 MSN917529 NCJ917529 NMF917529 NWB917529 OFX917529 OPT917529 OZP917529 PJL917529 PTH917529 QDD917529 QMZ917529 QWV917529 RGR917529 RQN917529 SAJ917529 SKF917529 SUB917529 TDX917529 TNT917529 TXP917529 UHL917529 URH917529 VBD917529 VKZ917529 VUV917529 WER917529 WON917529 WYJ917529 Q983065 LX983065 VT983065 AFP983065 APL983065 AZH983065 BJD983065 BSZ983065 CCV983065 CMR983065 CWN983065 DGJ983065 DQF983065 EAB983065 EJX983065 ETT983065 FDP983065 FNL983065 FXH983065 GHD983065 GQZ983065 HAV983065 HKR983065 HUN983065 IEJ983065 IOF983065 IYB983065 JHX983065 JRT983065 KBP983065 KLL983065 KVH983065 LFD983065 LOZ983065 LYV983065 MIR983065 MSN983065 NCJ983065 NMF983065 NWB983065 OFX983065 OPT983065 OZP983065 PJL983065 PTH983065 QDD983065 QMZ983065 QWV983065 RGR983065 RQN983065 SAJ983065 SKF983065 SUB983065 TDX983065 TNT983065 TXP983065 UHL983065 URH983065 VBD983065 VKZ983065 VUV983065 WER983065 WON983065 WYJ983065 X983065 X65561 X131097 X196633 X262169 X327705 X393241 X458777 X524313 X589849 X655385 X720921 X786457 X851993 X917529 X25 AE983065 AE65561 AE131097 AE196633 AE262169 AE327705 AE393241 AE458777 AE524313 AE589849 AE655385 AE720921 AE786457 AE851993 AE917529 AE25 AL983065 AL65561 AL131097 AL196633 AL262169 AL327705 AL393241 AL458777 AL524313 AL589849 AL655385 AL720921 AL786457 AL851993 AL917529 AL25 AS983065 AS65561 AS131097 AS196633 AS262169 AS327705 AS393241 AS458777 AS524313 AS589849 AS655385 AS720921 AS786457 AS851993 AS917529 AS25 AZ983065 AZ65561 AZ131097 AZ196633 AZ262169 AZ327705 AZ393241 AZ458777 AZ524313 AZ589849 AZ655385 AZ720921 AZ786457 AZ851993 AZ917529 AZ25 BG983065 BG65561 BG131097 BG196633 BG262169 BG327705 BG393241 BG458777 BG524313 BG589849 BG655385 BG720921 BG786457 BG851993 BG917529 BG25 BN983065 BN65561 BN131097 BN196633 BN262169 BN327705 BN393241 BN458777 BN524313 BN589849 BN655385 BN720921 BN786457 BN851993 BN917529 BN25 BU983065 BU65561 BU131097 BU196633 BU262169 BU327705 BU393241 BU458777 BU524313 BU589849 BU655385 BU720921 BU786457 BU851993 BU917529 BU25 CB983065 CB65561 CB131097 CB196633 CB262169 CB327705 CB393241 CB458777 CB524313 CB589849 CB655385 CB720921 CB786457 CB851993 CB917529 CB25 Q29 LX29 VT29 AFP29 APL29 AZH29 BJD29 BSZ29 CCV29 CMR29 CWN29 DGJ29 DQF29 EAB29 EJX29 ETT29 FDP29 FNL29 FXH29 GHD29 GQZ29 HAV29 HKR29 HUN29 IEJ29 IOF29 IYB29 JHX29 JRT29 KBP29 KLL29 KVH29 LFD29 LOZ29 LYV29 MIR29 MSN29 NCJ29 NMF29 NWB29 OFX29 OPT29 OZP29 PJL29 PTH29 QDD29 QMZ29 QWV29 RGR29 RQN29 SAJ29 SKF29 SUB29 TDX29 TNT29 TXP29 UHL29 URH29 VBD29 VKZ29 VUV29 WER29 WON29 WYJ29 X29 AE29 AL29 AS29 AZ29 BG29 BN29 BU29 CB29" xr:uid="{00000000-0002-0000-0C00-000001000000}"/>
    <dataValidation allowBlank="1" showInputMessage="1" showErrorMessage="1" prompt="Для выбора выполните двойной щелчок левой клавиши мыши по соответствующей ячейке." sqref="S65560 LZ65560 VV65560 AFR65560 APN65560 AZJ65560 BJF65560 BTB65560 CCX65560 CMT65560 CWP65560 DGL65560 DQH65560 EAD65560 EJZ65560 ETV65560 FDR65560 FNN65560 FXJ65560 GHF65560 GRB65560 HAX65560 HKT65560 HUP65560 IEL65560 IOH65560 IYD65560 JHZ65560 JRV65560 KBR65560 KLN65560 KVJ65560 LFF65560 LPB65560 LYX65560 MIT65560 MSP65560 NCL65560 NMH65560 NWD65560 OFZ65560 OPV65560 OZR65560 PJN65560 PTJ65560 QDF65560 QNB65560 QWX65560 RGT65560 RQP65560 SAL65560 SKH65560 SUD65560 TDZ65560 TNV65560 TXR65560 UHN65560 URJ65560 VBF65560 VLB65560 VUX65560 WET65560 WOP65560 WYL65560 S131096 LZ131096 VV131096 AFR131096 APN131096 AZJ131096 BJF131096 BTB131096 CCX131096 CMT131096 CWP131096 DGL131096 DQH131096 EAD131096 EJZ131096 ETV131096 FDR131096 FNN131096 FXJ131096 GHF131096 GRB131096 HAX131096 HKT131096 HUP131096 IEL131096 IOH131096 IYD131096 JHZ131096 JRV131096 KBR131096 KLN131096 KVJ131096 LFF131096 LPB131096 LYX131096 MIT131096 MSP131096 NCL131096 NMH131096 NWD131096 OFZ131096 OPV131096 OZR131096 PJN131096 PTJ131096 QDF131096 QNB131096 QWX131096 RGT131096 RQP131096 SAL131096 SKH131096 SUD131096 TDZ131096 TNV131096 TXR131096 UHN131096 URJ131096 VBF131096 VLB131096 VUX131096 WET131096 WOP131096 WYL131096 S196632 LZ196632 VV196632 AFR196632 APN196632 AZJ196632 BJF196632 BTB196632 CCX196632 CMT196632 CWP196632 DGL196632 DQH196632 EAD196632 EJZ196632 ETV196632 FDR196632 FNN196632 FXJ196632 GHF196632 GRB196632 HAX196632 HKT196632 HUP196632 IEL196632 IOH196632 IYD196632 JHZ196632 JRV196632 KBR196632 KLN196632 KVJ196632 LFF196632 LPB196632 LYX196632 MIT196632 MSP196632 NCL196632 NMH196632 NWD196632 OFZ196632 OPV196632 OZR196632 PJN196632 PTJ196632 QDF196632 QNB196632 QWX196632 RGT196632 RQP196632 SAL196632 SKH196632 SUD196632 TDZ196632 TNV196632 TXR196632 UHN196632 URJ196632 VBF196632 VLB196632 VUX196632 WET196632 WOP196632 WYL196632 S262168 LZ262168 VV262168 AFR262168 APN262168 AZJ262168 BJF262168 BTB262168 CCX262168 CMT262168 CWP262168 DGL262168 DQH262168 EAD262168 EJZ262168 ETV262168 FDR262168 FNN262168 FXJ262168 GHF262168 GRB262168 HAX262168 HKT262168 HUP262168 IEL262168 IOH262168 IYD262168 JHZ262168 JRV262168 KBR262168 KLN262168 KVJ262168 LFF262168 LPB262168 LYX262168 MIT262168 MSP262168 NCL262168 NMH262168 NWD262168 OFZ262168 OPV262168 OZR262168 PJN262168 PTJ262168 QDF262168 QNB262168 QWX262168 RGT262168 RQP262168 SAL262168 SKH262168 SUD262168 TDZ262168 TNV262168 TXR262168 UHN262168 URJ262168 VBF262168 VLB262168 VUX262168 WET262168 WOP262168 WYL262168 S327704 LZ327704 VV327704 AFR327704 APN327704 AZJ327704 BJF327704 BTB327704 CCX327704 CMT327704 CWP327704 DGL327704 DQH327704 EAD327704 EJZ327704 ETV327704 FDR327704 FNN327704 FXJ327704 GHF327704 GRB327704 HAX327704 HKT327704 HUP327704 IEL327704 IOH327704 IYD327704 JHZ327704 JRV327704 KBR327704 KLN327704 KVJ327704 LFF327704 LPB327704 LYX327704 MIT327704 MSP327704 NCL327704 NMH327704 NWD327704 OFZ327704 OPV327704 OZR327704 PJN327704 PTJ327704 QDF327704 QNB327704 QWX327704 RGT327704 RQP327704 SAL327704 SKH327704 SUD327704 TDZ327704 TNV327704 TXR327704 UHN327704 URJ327704 VBF327704 VLB327704 VUX327704 WET327704 WOP327704 WYL327704 S393240 LZ393240 VV393240 AFR393240 APN393240 AZJ393240 BJF393240 BTB393240 CCX393240 CMT393240 CWP393240 DGL393240 DQH393240 EAD393240 EJZ393240 ETV393240 FDR393240 FNN393240 FXJ393240 GHF393240 GRB393240 HAX393240 HKT393240 HUP393240 IEL393240 IOH393240 IYD393240 JHZ393240 JRV393240 KBR393240 KLN393240 KVJ393240 LFF393240 LPB393240 LYX393240 MIT393240 MSP393240 NCL393240 NMH393240 NWD393240 OFZ393240 OPV393240 OZR393240 PJN393240 PTJ393240 QDF393240 QNB393240 QWX393240 RGT393240 RQP393240 SAL393240 SKH393240 SUD393240 TDZ393240 TNV393240 TXR393240 UHN393240 URJ393240 VBF393240 VLB393240 VUX393240 WET393240 WOP393240 WYL393240 S458776 LZ458776 VV458776 AFR458776 APN458776 AZJ458776 BJF458776 BTB458776 CCX458776 CMT458776 CWP458776 DGL458776 DQH458776 EAD458776 EJZ458776 ETV458776 FDR458776 FNN458776 FXJ458776 GHF458776 GRB458776 HAX458776 HKT458776 HUP458776 IEL458776 IOH458776 IYD458776 JHZ458776 JRV458776 KBR458776 KLN458776 KVJ458776 LFF458776 LPB458776 LYX458776 MIT458776 MSP458776 NCL458776 NMH458776 NWD458776 OFZ458776 OPV458776 OZR458776 PJN458776 PTJ458776 QDF458776 QNB458776 QWX458776 RGT458776 RQP458776 SAL458776 SKH458776 SUD458776 TDZ458776 TNV458776 TXR458776 UHN458776 URJ458776 VBF458776 VLB458776 VUX458776 WET458776 WOP458776 WYL458776 S524312 LZ524312 VV524312 AFR524312 APN524312 AZJ524312 BJF524312 BTB524312 CCX524312 CMT524312 CWP524312 DGL524312 DQH524312 EAD524312 EJZ524312 ETV524312 FDR524312 FNN524312 FXJ524312 GHF524312 GRB524312 HAX524312 HKT524312 HUP524312 IEL524312 IOH524312 IYD524312 JHZ524312 JRV524312 KBR524312 KLN524312 KVJ524312 LFF524312 LPB524312 LYX524312 MIT524312 MSP524312 NCL524312 NMH524312 NWD524312 OFZ524312 OPV524312 OZR524312 PJN524312 PTJ524312 QDF524312 QNB524312 QWX524312 RGT524312 RQP524312 SAL524312 SKH524312 SUD524312 TDZ524312 TNV524312 TXR524312 UHN524312 URJ524312 VBF524312 VLB524312 VUX524312 WET524312 WOP524312 WYL524312 S589848 LZ589848 VV589848 AFR589848 APN589848 AZJ589848 BJF589848 BTB589848 CCX589848 CMT589848 CWP589848 DGL589848 DQH589848 EAD589848 EJZ589848 ETV589848 FDR589848 FNN589848 FXJ589848 GHF589848 GRB589848 HAX589848 HKT589848 HUP589848 IEL589848 IOH589848 IYD589848 JHZ589848 JRV589848 KBR589848 KLN589848 KVJ589848 LFF589848 LPB589848 LYX589848 MIT589848 MSP589848 NCL589848 NMH589848 NWD589848 OFZ589848 OPV589848 OZR589848 PJN589848 PTJ589848 QDF589848 QNB589848 QWX589848 RGT589848 RQP589848 SAL589848 SKH589848 SUD589848 TDZ589848 TNV589848 TXR589848 UHN589848 URJ589848 VBF589848 VLB589848 VUX589848 WET589848 WOP589848 WYL589848 S655384 LZ655384 VV655384 AFR655384 APN655384 AZJ655384 BJF655384 BTB655384 CCX655384 CMT655384 CWP655384 DGL655384 DQH655384 EAD655384 EJZ655384 ETV655384 FDR655384 FNN655384 FXJ655384 GHF655384 GRB655384 HAX655384 HKT655384 HUP655384 IEL655384 IOH655384 IYD655384 JHZ655384 JRV655384 KBR655384 KLN655384 KVJ655384 LFF655384 LPB655384 LYX655384 MIT655384 MSP655384 NCL655384 NMH655384 NWD655384 OFZ655384 OPV655384 OZR655384 PJN655384 PTJ655384 QDF655384 QNB655384 QWX655384 RGT655384 RQP655384 SAL655384 SKH655384 SUD655384 TDZ655384 TNV655384 TXR655384 UHN655384 URJ655384 VBF655384 VLB655384 VUX655384 WET655384 WOP655384 WYL655384 S720920 LZ720920 VV720920 AFR720920 APN720920 AZJ720920 BJF720920 BTB720920 CCX720920 CMT720920 CWP720920 DGL720920 DQH720920 EAD720920 EJZ720920 ETV720920 FDR720920 FNN720920 FXJ720920 GHF720920 GRB720920 HAX720920 HKT720920 HUP720920 IEL720920 IOH720920 IYD720920 JHZ720920 JRV720920 KBR720920 KLN720920 KVJ720920 LFF720920 LPB720920 LYX720920 MIT720920 MSP720920 NCL720920 NMH720920 NWD720920 OFZ720920 OPV720920 OZR720920 PJN720920 PTJ720920 QDF720920 QNB720920 QWX720920 RGT720920 RQP720920 SAL720920 SKH720920 SUD720920 TDZ720920 TNV720920 TXR720920 UHN720920 URJ720920 VBF720920 VLB720920 VUX720920 WET720920 WOP720920 WYL720920 S786456 LZ786456 VV786456 AFR786456 APN786456 AZJ786456 BJF786456 BTB786456 CCX786456 CMT786456 CWP786456 DGL786456 DQH786456 EAD786456 EJZ786456 ETV786456 FDR786456 FNN786456 FXJ786456 GHF786456 GRB786456 HAX786456 HKT786456 HUP786456 IEL786456 IOH786456 IYD786456 JHZ786456 JRV786456 KBR786456 KLN786456 KVJ786456 LFF786456 LPB786456 LYX786456 MIT786456 MSP786456 NCL786456 NMH786456 NWD786456 OFZ786456 OPV786456 OZR786456 PJN786456 PTJ786456 QDF786456 QNB786456 QWX786456 RGT786456 RQP786456 SAL786456 SKH786456 SUD786456 TDZ786456 TNV786456 TXR786456 UHN786456 URJ786456 VBF786456 VLB786456 VUX786456 WET786456 WOP786456 WYL786456 S851992 LZ851992 VV851992 AFR851992 APN851992 AZJ851992 BJF851992 BTB851992 CCX851992 CMT851992 CWP851992 DGL851992 DQH851992 EAD851992 EJZ851992 ETV851992 FDR851992 FNN851992 FXJ851992 GHF851992 GRB851992 HAX851992 HKT851992 HUP851992 IEL851992 IOH851992 IYD851992 JHZ851992 JRV851992 KBR851992 KLN851992 KVJ851992 LFF851992 LPB851992 LYX851992 MIT851992 MSP851992 NCL851992 NMH851992 NWD851992 OFZ851992 OPV851992 OZR851992 PJN851992 PTJ851992 QDF851992 QNB851992 QWX851992 RGT851992 RQP851992 SAL851992 SKH851992 SUD851992 TDZ851992 TNV851992 TXR851992 UHN851992 URJ851992 VBF851992 VLB851992 VUX851992 WET851992 WOP851992 WYL851992 S917528 LZ917528 VV917528 AFR917528 APN917528 AZJ917528 BJF917528 BTB917528 CCX917528 CMT917528 CWP917528 DGL917528 DQH917528 EAD917528 EJZ917528 ETV917528 FDR917528 FNN917528 FXJ917528 GHF917528 GRB917528 HAX917528 HKT917528 HUP917528 IEL917528 IOH917528 IYD917528 JHZ917528 JRV917528 KBR917528 KLN917528 KVJ917528 LFF917528 LPB917528 LYX917528 MIT917528 MSP917528 NCL917528 NMH917528 NWD917528 OFZ917528 OPV917528 OZR917528 PJN917528 PTJ917528 QDF917528 QNB917528 QWX917528 RGT917528 RQP917528 SAL917528 SKH917528 SUD917528 TDZ917528 TNV917528 TXR917528 UHN917528 URJ917528 VBF917528 VLB917528 VUX917528 WET917528 WOP917528 WYL917528 S983064 LZ983064 VV983064 AFR983064 APN983064 AZJ983064 BJF983064 BTB983064 CCX983064 CMT983064 CWP983064 DGL983064 DQH983064 EAD983064 EJZ983064 ETV983064 FDR983064 FNN983064 FXJ983064 GHF983064 GRB983064 HAX983064 HKT983064 HUP983064 IEL983064 IOH983064 IYD983064 JHZ983064 JRV983064 KBR983064 KLN983064 KVJ983064 LFF983064 LPB983064 LYX983064 MIT983064 MSP983064 NCL983064 NMH983064 NWD983064 OFZ983064 OPV983064 OZR983064 PJN983064 PTJ983064 QDF983064 QNB983064 QWX983064 RGT983064 RQP983064 SAL983064 SKH983064 SUD983064 TDZ983064 TNV983064 TXR983064 UHN983064 URJ983064 VBF983064 VLB983064 VUX983064 WET983064 WOP983064 WYL983064 U524312 U589848 MB65560 VX65560 AFT65560 APP65560 AZL65560 BJH65560 BTD65560 CCZ65560 CMV65560 CWR65560 DGN65560 DQJ65560 EAF65560 EKB65560 ETX65560 FDT65560 FNP65560 FXL65560 GHH65560 GRD65560 HAZ65560 HKV65560 HUR65560 IEN65560 IOJ65560 IYF65560 JIB65560 JRX65560 KBT65560 KLP65560 KVL65560 LFH65560 LPD65560 LYZ65560 MIV65560 MSR65560 NCN65560 NMJ65560 NWF65560 OGB65560 OPX65560 OZT65560 PJP65560 PTL65560 QDH65560 QND65560 QWZ65560 RGV65560 RQR65560 SAN65560 SKJ65560 SUF65560 TEB65560 TNX65560 TXT65560 UHP65560 URL65560 VBH65560 VLD65560 VUZ65560 WEV65560 WOR65560 WYN65560 U655384 MB131096 VX131096 AFT131096 APP131096 AZL131096 BJH131096 BTD131096 CCZ131096 CMV131096 CWR131096 DGN131096 DQJ131096 EAF131096 EKB131096 ETX131096 FDT131096 FNP131096 FXL131096 GHH131096 GRD131096 HAZ131096 HKV131096 HUR131096 IEN131096 IOJ131096 IYF131096 JIB131096 JRX131096 KBT131096 KLP131096 KVL131096 LFH131096 LPD131096 LYZ131096 MIV131096 MSR131096 NCN131096 NMJ131096 NWF131096 OGB131096 OPX131096 OZT131096 PJP131096 PTL131096 QDH131096 QND131096 QWZ131096 RGV131096 RQR131096 SAN131096 SKJ131096 SUF131096 TEB131096 TNX131096 TXT131096 UHP131096 URL131096 VBH131096 VLD131096 VUZ131096 WEV131096 WOR131096 WYN131096 U720920 MB196632 VX196632 AFT196632 APP196632 AZL196632 BJH196632 BTD196632 CCZ196632 CMV196632 CWR196632 DGN196632 DQJ196632 EAF196632 EKB196632 ETX196632 FDT196632 FNP196632 FXL196632 GHH196632 GRD196632 HAZ196632 HKV196632 HUR196632 IEN196632 IOJ196632 IYF196632 JIB196632 JRX196632 KBT196632 KLP196632 KVL196632 LFH196632 LPD196632 LYZ196632 MIV196632 MSR196632 NCN196632 NMJ196632 NWF196632 OGB196632 OPX196632 OZT196632 PJP196632 PTL196632 QDH196632 QND196632 QWZ196632 RGV196632 RQR196632 SAN196632 SKJ196632 SUF196632 TEB196632 TNX196632 TXT196632 UHP196632 URL196632 VBH196632 VLD196632 VUZ196632 WEV196632 WOR196632 WYN196632 U786456 MB262168 VX262168 AFT262168 APP262168 AZL262168 BJH262168 BTD262168 CCZ262168 CMV262168 CWR262168 DGN262168 DQJ262168 EAF262168 EKB262168 ETX262168 FDT262168 FNP262168 FXL262168 GHH262168 GRD262168 HAZ262168 HKV262168 HUR262168 IEN262168 IOJ262168 IYF262168 JIB262168 JRX262168 KBT262168 KLP262168 KVL262168 LFH262168 LPD262168 LYZ262168 MIV262168 MSR262168 NCN262168 NMJ262168 NWF262168 OGB262168 OPX262168 OZT262168 PJP262168 PTL262168 QDH262168 QND262168 QWZ262168 RGV262168 RQR262168 SAN262168 SKJ262168 SUF262168 TEB262168 TNX262168 TXT262168 UHP262168 URL262168 VBH262168 VLD262168 VUZ262168 WEV262168 WOR262168 WYN262168 U851992 MB327704 VX327704 AFT327704 APP327704 AZL327704 BJH327704 BTD327704 CCZ327704 CMV327704 CWR327704 DGN327704 DQJ327704 EAF327704 EKB327704 ETX327704 FDT327704 FNP327704 FXL327704 GHH327704 GRD327704 HAZ327704 HKV327704 HUR327704 IEN327704 IOJ327704 IYF327704 JIB327704 JRX327704 KBT327704 KLP327704 KVL327704 LFH327704 LPD327704 LYZ327704 MIV327704 MSR327704 NCN327704 NMJ327704 NWF327704 OGB327704 OPX327704 OZT327704 PJP327704 PTL327704 QDH327704 QND327704 QWZ327704 RGV327704 RQR327704 SAN327704 SKJ327704 SUF327704 TEB327704 TNX327704 TXT327704 UHP327704 URL327704 VBH327704 VLD327704 VUZ327704 WEV327704 WOR327704 WYN327704 U917528 MB393240 VX393240 AFT393240 APP393240 AZL393240 BJH393240 BTD393240 CCZ393240 CMV393240 CWR393240 DGN393240 DQJ393240 EAF393240 EKB393240 ETX393240 FDT393240 FNP393240 FXL393240 GHH393240 GRD393240 HAZ393240 HKV393240 HUR393240 IEN393240 IOJ393240 IYF393240 JIB393240 JRX393240 KBT393240 KLP393240 KVL393240 LFH393240 LPD393240 LYZ393240 MIV393240 MSR393240 NCN393240 NMJ393240 NWF393240 OGB393240 OPX393240 OZT393240 PJP393240 PTL393240 QDH393240 QND393240 QWZ393240 RGV393240 RQR393240 SAN393240 SKJ393240 SUF393240 TEB393240 TNX393240 TXT393240 UHP393240 URL393240 VBH393240 VLD393240 VUZ393240 WEV393240 WOR393240 WYN393240 U983064 MB458776 VX458776 AFT458776 APP458776 AZL458776 BJH458776 BTD458776 CCZ458776 CMV458776 CWR458776 DGN458776 DQJ458776 EAF458776 EKB458776 ETX458776 FDT458776 FNP458776 FXL458776 GHH458776 GRD458776 HAZ458776 HKV458776 HUR458776 IEN458776 IOJ458776 IYF458776 JIB458776 JRX458776 KBT458776 KLP458776 KVL458776 LFH458776 LPD458776 LYZ458776 MIV458776 MSR458776 NCN458776 NMJ458776 NWF458776 OGB458776 OPX458776 OZT458776 PJP458776 PTL458776 QDH458776 QND458776 QWZ458776 RGV458776 RQR458776 SAN458776 SKJ458776 SUF458776 TEB458776 TNX458776 TXT458776 UHP458776 URL458776 VBH458776 VLD458776 VUZ458776 WEV458776 WOR458776 WYN458776 U65560 MB524312 VX524312 AFT524312 APP524312 AZL524312 BJH524312 BTD524312 CCZ524312 CMV524312 CWR524312 DGN524312 DQJ524312 EAF524312 EKB524312 ETX524312 FDT524312 FNP524312 FXL524312 GHH524312 GRD524312 HAZ524312 HKV524312 HUR524312 IEN524312 IOJ524312 IYF524312 JIB524312 JRX524312 KBT524312 KLP524312 KVL524312 LFH524312 LPD524312 LYZ524312 MIV524312 MSR524312 NCN524312 NMJ524312 NWF524312 OGB524312 OPX524312 OZT524312 PJP524312 PTL524312 QDH524312 QND524312 QWZ524312 RGV524312 RQR524312 SAN524312 SKJ524312 SUF524312 TEB524312 TNX524312 TXT524312 UHP524312 URL524312 VBH524312 VLD524312 VUZ524312 WEV524312 WOR524312 WYN524312 U131096 MB589848 VX589848 AFT589848 APP589848 AZL589848 BJH589848 BTD589848 CCZ589848 CMV589848 CWR589848 DGN589848 DQJ589848 EAF589848 EKB589848 ETX589848 FDT589848 FNP589848 FXL589848 GHH589848 GRD589848 HAZ589848 HKV589848 HUR589848 IEN589848 IOJ589848 IYF589848 JIB589848 JRX589848 KBT589848 KLP589848 KVL589848 LFH589848 LPD589848 LYZ589848 MIV589848 MSR589848 NCN589848 NMJ589848 NWF589848 OGB589848 OPX589848 OZT589848 PJP589848 PTL589848 QDH589848 QND589848 QWZ589848 RGV589848 RQR589848 SAN589848 SKJ589848 SUF589848 TEB589848 TNX589848 TXT589848 UHP589848 URL589848 VBH589848 VLD589848 VUZ589848 WEV589848 WOR589848 WYN589848 U196632 MB655384 VX655384 AFT655384 APP655384 AZL655384 BJH655384 BTD655384 CCZ655384 CMV655384 CWR655384 DGN655384 DQJ655384 EAF655384 EKB655384 ETX655384 FDT655384 FNP655384 FXL655384 GHH655384 GRD655384 HAZ655384 HKV655384 HUR655384 IEN655384 IOJ655384 IYF655384 JIB655384 JRX655384 KBT655384 KLP655384 KVL655384 LFH655384 LPD655384 LYZ655384 MIV655384 MSR655384 NCN655384 NMJ655384 NWF655384 OGB655384 OPX655384 OZT655384 PJP655384 PTL655384 QDH655384 QND655384 QWZ655384 RGV655384 RQR655384 SAN655384 SKJ655384 SUF655384 TEB655384 TNX655384 TXT655384 UHP655384 URL655384 VBH655384 VLD655384 VUZ655384 WEV655384 WOR655384 WYN655384 U262168 MB720920 VX720920 AFT720920 APP720920 AZL720920 BJH720920 BTD720920 CCZ720920 CMV720920 CWR720920 DGN720920 DQJ720920 EAF720920 EKB720920 ETX720920 FDT720920 FNP720920 FXL720920 GHH720920 GRD720920 HAZ720920 HKV720920 HUR720920 IEN720920 IOJ720920 IYF720920 JIB720920 JRX720920 KBT720920 KLP720920 KVL720920 LFH720920 LPD720920 LYZ720920 MIV720920 MSR720920 NCN720920 NMJ720920 NWF720920 OGB720920 OPX720920 OZT720920 PJP720920 PTL720920 QDH720920 QND720920 QWZ720920 RGV720920 RQR720920 SAN720920 SKJ720920 SUF720920 TEB720920 TNX720920 TXT720920 UHP720920 URL720920 VBH720920 VLD720920 VUZ720920 WEV720920 WOR720920 WYN720920 WYN24 MB786456 VX786456 AFT786456 APP786456 AZL786456 BJH786456 BTD786456 CCZ786456 CMV786456 CWR786456 DGN786456 DQJ786456 EAF786456 EKB786456 ETX786456 FDT786456 FNP786456 FXL786456 GHH786456 GRD786456 HAZ786456 HKV786456 HUR786456 IEN786456 IOJ786456 IYF786456 JIB786456 JRX786456 KBT786456 KLP786456 KVL786456 LFH786456 LPD786456 LYZ786456 MIV786456 MSR786456 NCN786456 NMJ786456 NWF786456 OGB786456 OPX786456 OZT786456 PJP786456 PTL786456 QDH786456 QND786456 QWZ786456 RGV786456 RQR786456 SAN786456 SKJ786456 SUF786456 TEB786456 TNX786456 TXT786456 UHP786456 URL786456 VBH786456 VLD786456 VUZ786456 WEV786456 WOR786456 WYN786456 U24 MB851992 VX851992 AFT851992 APP851992 AZL851992 BJH851992 BTD851992 CCZ851992 CMV851992 CWR851992 DGN851992 DQJ851992 EAF851992 EKB851992 ETX851992 FDT851992 FNP851992 FXL851992 GHH851992 GRD851992 HAZ851992 HKV851992 HUR851992 IEN851992 IOJ851992 IYF851992 JIB851992 JRX851992 KBT851992 KLP851992 KVL851992 LFH851992 LPD851992 LYZ851992 MIV851992 MSR851992 NCN851992 NMJ851992 NWF851992 OGB851992 OPX851992 OZT851992 PJP851992 PTL851992 QDH851992 QND851992 QWZ851992 RGV851992 RQR851992 SAN851992 SKJ851992 SUF851992 TEB851992 TNX851992 TXT851992 UHP851992 URL851992 VBH851992 VLD851992 VUZ851992 WEV851992 WOR851992 WYN851992 MB917528 VX917528 AFT917528 APP917528 AZL917528 BJH917528 BTD917528 CCZ917528 CMV917528 CWR917528 DGN917528 DQJ917528 EAF917528 EKB917528 ETX917528 FDT917528 FNP917528 FXL917528 GHH917528 GRD917528 HAZ917528 HKV917528 HUR917528 IEN917528 IOJ917528 IYF917528 JIB917528 JRX917528 KBT917528 KLP917528 KVL917528 LFH917528 LPD917528 LYZ917528 MIV917528 MSR917528 NCN917528 NMJ917528 NWF917528 OGB917528 OPX917528 OZT917528 PJP917528 PTL917528 QDH917528 QND917528 QWZ917528 RGV917528 RQR917528 SAN917528 SKJ917528 SUF917528 TEB917528 TNX917528 TXT917528 UHP917528 URL917528 VBH917528 VLD917528 VUZ917528 WEV917528 WOR917528 WYN917528 WYN983064 MB983064 VX983064 AFT983064 APP983064 AZL983064 BJH983064 BTD983064 CCZ983064 CMV983064 CWR983064 DGN983064 DQJ983064 EAF983064 EKB983064 ETX983064 FDT983064 FNP983064 FXL983064 GHH983064 GRD983064 HAZ983064 HKV983064 HUR983064 IEN983064 IOJ983064 IYF983064 JIB983064 JRX983064 KBT983064 KLP983064 KVL983064 LFH983064 LPD983064 LYZ983064 MIV983064 MSR983064 NCN983064 NMJ983064 NWF983064 OGB983064 OPX983064 OZT983064 PJP983064 PTL983064 QDH983064 QND983064 QWZ983064 RGV983064 RQR983064 SAN983064 SKJ983064 SUF983064 TEB983064 TNX983064 TXT983064 UHP983064 URL983064 VBH983064 VLD983064 VUZ983064 WEV983064 WOR983064 WOR24 WEV24 VUZ24 VLD24 VBH24 URL24 UHP24 TXT24 TNX24 TEB24 SUF24 SKJ24 SAN24 RQR24 RGV24 QWZ24 QND24 QDH24 PTL24 PJP24 OZT24 OPX24 OGB24 NWF24 NMJ24 NCN24 MSR24 MIV24 LYZ24 LPD24 LFH24 KVL24 KLP24 KBT24 JRX24 JIB24 IYF24 IOJ24 IEN24 HUR24 HKV24 HAZ24 GRD24 GHH24 FXL24 FNP24 FDT24 ETX24 EKB24 EAF24 DQJ24 DGN24 CWR24 CMV24 CCZ24 BTD24 BJH24 AZL24 APP24 AFT24 VX24 VV24 MB24 WYL24 WOP24 WET24 VUX24 VLB24 VBF24 URJ24 UHN24 TXR24 TNV24 TDZ24 SUD24 SKH24 SAL24 RQP24 RGT24 QWX24 QNB24 QDF24 PTJ24 PJN24 OZR24 OPV24 OFZ24 NWD24 NMH24 NCL24 MSP24 MIT24 LYX24 LPB24 LFF24 KVJ24 KLN24 KBR24 JRV24 JHZ24 IYD24 IOH24 IEL24 HUP24 HKT24 HAX24 GRB24 GHF24 FXJ24 FNN24 FDR24 ETV24 EJZ24 EAD24 DQH24 DGL24 CWP24 CMT24 CCX24 BTB24 BJF24 AZJ24 APN24 AFR24 LZ24 U327704 U393240 S24 U458776 Z65560 Z131096 Z196632 Z262168 Z327704 Z393240 Z458776 Z524312 Z589848 Z655384 Z720920 Z786456 Z851992 Z917528 Z983064 AB589848 AB655384 AB720920 AB786456 AB851992 AB917528 AB983064 AB65560 AB131096 AB196632 AB262168 AB458776 AB327704 AB393240 AB24 Z24 AB524312 AG65560 AG131096 AG196632 AG262168 AG327704 AG393240 AG458776 AG524312 AG589848 AG655384 AG720920 AG786456 AG851992 AG917528 AG983064 AI589848 AI655384 AI720920 AI786456 AI851992 AI917528 AI983064 AI65560 AI131096 AI196632 AI262168 AI458776 AI327704 AI393240 AI24 AG24 AI524312 AN65560 AN131096 AN196632 AN262168 AN327704 AN393240 AN458776 AN524312 AN589848 AN655384 AN720920 AN786456 AN851992 AN917528 AN983064 AP589848 AP655384 AP720920 AP786456 AP851992 AP917528 AP983064 AP65560 AP131096 AP196632 AP262168 AP458776 AP327704 AP393240 AP24 AN24 AP524312 AU65560 AU131096 AU196632 AU262168 AU327704 AU393240 AU458776 AU524312 AU589848 AU655384 AU720920 AU786456 AU851992 AU917528 AU983064 AW589848 AW655384 AW720920 AW786456 AW851992 AW917528 AW983064 AW65560 AW131096 AW196632 AW262168 AW458776 AW327704 AW393240 AW24 AU24 AW524312 BB65560 BB131096 BB196632 BB262168 BB327704 BB393240 BB458776 BB524312 BB589848 BB655384 BB720920 BB786456 BB851992 BB917528 BB983064 BD589848 BD655384 BD720920 BD786456 BD851992 BD917528 BD983064 BD65560 BD131096 BD196632 BD262168 BD458776 BD327704 BD393240 BD24 BB24 BD524312 BI65560 BI131096 BI196632 BI262168 BI327704 BI393240 BI458776 BI524312 BI589848 BI655384 BI720920 BI786456 BI851992 BI917528 BI983064 BK589848 BK655384 BK720920 BK786456 BK851992 BK917528 BK983064 BK65560 BK131096 BK196632 BK262168 BK458776 BK327704 BK393240 BK24 BI24 BK524312 BP65560 BP131096 BP196632 BP262168 BP327704 BP393240 BP458776 BP524312 BP589848 BP655384 BP720920 BP786456 BP851992 BP917528 BP983064 BR589848 BR655384 BR720920 BR786456 BR851992 BR917528 BR983064 BR65560 BR131096 BR196632 BR262168 BR458776 BR327704 BR393240 BR24 BP24 BR524312 BW65560 BW131096 BW196632 BW262168 BW327704 BW393240 BW458776 BW524312 BW589848 BW655384 BW720920 BW786456 BW851992 BW917528 BW983064 BY589848 BY655384 BY720920 BY786456 BY851992 BY917528 BY983064 BY65560 BY131096 BY196632 BY262168 BY458776 BY327704 BY393240 BY24 BW24 BY524312 CD65560 CD131096 CD196632 CD262168 CD327704 CD393240 CD458776 CD524312 CD589848 CD655384 CD720920 CD786456 CD851992 CD917528 CD983064 CF524312 CF589848 CF655384 CF720920 CF786456 CF851992 CF917528 CF983064 CF65560 CF131096 CF196632 CF262168 CF458776 CF327704 CF393240 BY28 BW28 LZ28 S28 WYN28 WOR28 WEV28 VUZ28 VLD28 VBH28 URL28 UHP28 TXT28 TNX28 TEB28 SUF28 SKJ28 SAN28 RQR28 RGV28 QWZ28 QND28 QDH28 PTL28 PJP28 OZT28 OPX28 OGB28 NWF28 NMJ28 NCN28 MSR28 MIV28 LYZ28 LPD28 LFH28 KVL28 KLP28 KBT28 JRX28 JIB28 IYF28 IOJ28 IEN28 HUR28 HKV28 HAZ28 GRD28 GHH28 FXL28 FNP28 FDT28 ETX28 EKB28 EAF28 DQJ28 DGN28 CWR28 CMV28 CCZ28 BTD28 BJH28 AZL28 APP28 AFT28 VX28 VV28 MB28 WYL28 WOP28 WET28 VUX28 VLB28 VBF28 URJ28 UHN28 TXR28 TNV28 TDZ28 SUD28 SKH28 SAL28 RQP28 RGT28 QWX28 QNB28 QDF28 PTJ28 PJN28 OZR28 OPV28 OFZ28 NWD28 NMH28 NCL28 MSP28 MIT28 LYX28 LPB28 LFF28 KVJ28 KLN28 KBR28 JRV28 JHZ28 IYD28 IOH28 IEL28 HUP28 HKT28 HAX28 GRB28 GHF28 FXJ28 FNN28 FDR28 ETV28 EJZ28 EAD28 DQH28 DGL28 CWP28 CMT28 CCX28 BTB28 BJF28 AZJ28 APN28 AFR28 U28 Z28 AB28 AG28 AI28 AN28 AP28 AU28 AW28 BB28 BD28 BI28 BK28 BP28 BR28" xr:uid="{00000000-0002-0000-0C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LY65560 VU65560 AFQ65560 APM65560 AZI65560 BJE65560 BTA65560 CCW65560 CMS65560 CWO65560 DGK65560 DQG65560 EAC65560 EJY65560 ETU65560 FDQ65560 FNM65560 FXI65560 GHE65560 GRA65560 HAW65560 HKS65560 HUO65560 IEK65560 IOG65560 IYC65560 JHY65560 JRU65560 KBQ65560 KLM65560 KVI65560 LFE65560 LPA65560 LYW65560 MIS65560 MSO65560 NCK65560 NMG65560 NWC65560 OFY65560 OPU65560 OZQ65560 PJM65560 PTI65560 QDE65560 QNA65560 QWW65560 RGS65560 RQO65560 SAK65560 SKG65560 SUC65560 TDY65560 TNU65560 TXQ65560 UHM65560 URI65560 VBE65560 VLA65560 VUW65560 WES65560 WOO65560 WYK65560 R131096 LY131096 VU131096 AFQ131096 APM131096 AZI131096 BJE131096 BTA131096 CCW131096 CMS131096 CWO131096 DGK131096 DQG131096 EAC131096 EJY131096 ETU131096 FDQ131096 FNM131096 FXI131096 GHE131096 GRA131096 HAW131096 HKS131096 HUO131096 IEK131096 IOG131096 IYC131096 JHY131096 JRU131096 KBQ131096 KLM131096 KVI131096 LFE131096 LPA131096 LYW131096 MIS131096 MSO131096 NCK131096 NMG131096 NWC131096 OFY131096 OPU131096 OZQ131096 PJM131096 PTI131096 QDE131096 QNA131096 QWW131096 RGS131096 RQO131096 SAK131096 SKG131096 SUC131096 TDY131096 TNU131096 TXQ131096 UHM131096 URI131096 VBE131096 VLA131096 VUW131096 WES131096 WOO131096 WYK131096 R196632 LY196632 VU196632 AFQ196632 APM196632 AZI196632 BJE196632 BTA196632 CCW196632 CMS196632 CWO196632 DGK196632 DQG196632 EAC196632 EJY196632 ETU196632 FDQ196632 FNM196632 FXI196632 GHE196632 GRA196632 HAW196632 HKS196632 HUO196632 IEK196632 IOG196632 IYC196632 JHY196632 JRU196632 KBQ196632 KLM196632 KVI196632 LFE196632 LPA196632 LYW196632 MIS196632 MSO196632 NCK196632 NMG196632 NWC196632 OFY196632 OPU196632 OZQ196632 PJM196632 PTI196632 QDE196632 QNA196632 QWW196632 RGS196632 RQO196632 SAK196632 SKG196632 SUC196632 TDY196632 TNU196632 TXQ196632 UHM196632 URI196632 VBE196632 VLA196632 VUW196632 WES196632 WOO196632 WYK196632 R262168 LY262168 VU262168 AFQ262168 APM262168 AZI262168 BJE262168 BTA262168 CCW262168 CMS262168 CWO262168 DGK262168 DQG262168 EAC262168 EJY262168 ETU262168 FDQ262168 FNM262168 FXI262168 GHE262168 GRA262168 HAW262168 HKS262168 HUO262168 IEK262168 IOG262168 IYC262168 JHY262168 JRU262168 KBQ262168 KLM262168 KVI262168 LFE262168 LPA262168 LYW262168 MIS262168 MSO262168 NCK262168 NMG262168 NWC262168 OFY262168 OPU262168 OZQ262168 PJM262168 PTI262168 QDE262168 QNA262168 QWW262168 RGS262168 RQO262168 SAK262168 SKG262168 SUC262168 TDY262168 TNU262168 TXQ262168 UHM262168 URI262168 VBE262168 VLA262168 VUW262168 WES262168 WOO262168 WYK262168 R327704 LY327704 VU327704 AFQ327704 APM327704 AZI327704 BJE327704 BTA327704 CCW327704 CMS327704 CWO327704 DGK327704 DQG327704 EAC327704 EJY327704 ETU327704 FDQ327704 FNM327704 FXI327704 GHE327704 GRA327704 HAW327704 HKS327704 HUO327704 IEK327704 IOG327704 IYC327704 JHY327704 JRU327704 KBQ327704 KLM327704 KVI327704 LFE327704 LPA327704 LYW327704 MIS327704 MSO327704 NCK327704 NMG327704 NWC327704 OFY327704 OPU327704 OZQ327704 PJM327704 PTI327704 QDE327704 QNA327704 QWW327704 RGS327704 RQO327704 SAK327704 SKG327704 SUC327704 TDY327704 TNU327704 TXQ327704 UHM327704 URI327704 VBE327704 VLA327704 VUW327704 WES327704 WOO327704 WYK327704 R393240 LY393240 VU393240 AFQ393240 APM393240 AZI393240 BJE393240 BTA393240 CCW393240 CMS393240 CWO393240 DGK393240 DQG393240 EAC393240 EJY393240 ETU393240 FDQ393240 FNM393240 FXI393240 GHE393240 GRA393240 HAW393240 HKS393240 HUO393240 IEK393240 IOG393240 IYC393240 JHY393240 JRU393240 KBQ393240 KLM393240 KVI393240 LFE393240 LPA393240 LYW393240 MIS393240 MSO393240 NCK393240 NMG393240 NWC393240 OFY393240 OPU393240 OZQ393240 PJM393240 PTI393240 QDE393240 QNA393240 QWW393240 RGS393240 RQO393240 SAK393240 SKG393240 SUC393240 TDY393240 TNU393240 TXQ393240 UHM393240 URI393240 VBE393240 VLA393240 VUW393240 WES393240 WOO393240 WYK393240 R458776 LY458776 VU458776 AFQ458776 APM458776 AZI458776 BJE458776 BTA458776 CCW458776 CMS458776 CWO458776 DGK458776 DQG458776 EAC458776 EJY458776 ETU458776 FDQ458776 FNM458776 FXI458776 GHE458776 GRA458776 HAW458776 HKS458776 HUO458776 IEK458776 IOG458776 IYC458776 JHY458776 JRU458776 KBQ458776 KLM458776 KVI458776 LFE458776 LPA458776 LYW458776 MIS458776 MSO458776 NCK458776 NMG458776 NWC458776 OFY458776 OPU458776 OZQ458776 PJM458776 PTI458776 QDE458776 QNA458776 QWW458776 RGS458776 RQO458776 SAK458776 SKG458776 SUC458776 TDY458776 TNU458776 TXQ458776 UHM458776 URI458776 VBE458776 VLA458776 VUW458776 WES458776 WOO458776 WYK458776 R524312 LY524312 VU524312 AFQ524312 APM524312 AZI524312 BJE524312 BTA524312 CCW524312 CMS524312 CWO524312 DGK524312 DQG524312 EAC524312 EJY524312 ETU524312 FDQ524312 FNM524312 FXI524312 GHE524312 GRA524312 HAW524312 HKS524312 HUO524312 IEK524312 IOG524312 IYC524312 JHY524312 JRU524312 KBQ524312 KLM524312 KVI524312 LFE524312 LPA524312 LYW524312 MIS524312 MSO524312 NCK524312 NMG524312 NWC524312 OFY524312 OPU524312 OZQ524312 PJM524312 PTI524312 QDE524312 QNA524312 QWW524312 RGS524312 RQO524312 SAK524312 SKG524312 SUC524312 TDY524312 TNU524312 TXQ524312 UHM524312 URI524312 VBE524312 VLA524312 VUW524312 WES524312 WOO524312 WYK524312 R589848 LY589848 VU589848 AFQ589848 APM589848 AZI589848 BJE589848 BTA589848 CCW589848 CMS589848 CWO589848 DGK589848 DQG589848 EAC589848 EJY589848 ETU589848 FDQ589848 FNM589848 FXI589848 GHE589848 GRA589848 HAW589848 HKS589848 HUO589848 IEK589848 IOG589848 IYC589848 JHY589848 JRU589848 KBQ589848 KLM589848 KVI589848 LFE589848 LPA589848 LYW589848 MIS589848 MSO589848 NCK589848 NMG589848 NWC589848 OFY589848 OPU589848 OZQ589848 PJM589848 PTI589848 QDE589848 QNA589848 QWW589848 RGS589848 RQO589848 SAK589848 SKG589848 SUC589848 TDY589848 TNU589848 TXQ589848 UHM589848 URI589848 VBE589848 VLA589848 VUW589848 WES589848 WOO589848 WYK589848 R655384 LY655384 VU655384 AFQ655384 APM655384 AZI655384 BJE655384 BTA655384 CCW655384 CMS655384 CWO655384 DGK655384 DQG655384 EAC655384 EJY655384 ETU655384 FDQ655384 FNM655384 FXI655384 GHE655384 GRA655384 HAW655384 HKS655384 HUO655384 IEK655384 IOG655384 IYC655384 JHY655384 JRU655384 KBQ655384 KLM655384 KVI655384 LFE655384 LPA655384 LYW655384 MIS655384 MSO655384 NCK655384 NMG655384 NWC655384 OFY655384 OPU655384 OZQ655384 PJM655384 PTI655384 QDE655384 QNA655384 QWW655384 RGS655384 RQO655384 SAK655384 SKG655384 SUC655384 TDY655384 TNU655384 TXQ655384 UHM655384 URI655384 VBE655384 VLA655384 VUW655384 WES655384 WOO655384 WYK655384 R720920 LY720920 VU720920 AFQ720920 APM720920 AZI720920 BJE720920 BTA720920 CCW720920 CMS720920 CWO720920 DGK720920 DQG720920 EAC720920 EJY720920 ETU720920 FDQ720920 FNM720920 FXI720920 GHE720920 GRA720920 HAW720920 HKS720920 HUO720920 IEK720920 IOG720920 IYC720920 JHY720920 JRU720920 KBQ720920 KLM720920 KVI720920 LFE720920 LPA720920 LYW720920 MIS720920 MSO720920 NCK720920 NMG720920 NWC720920 OFY720920 OPU720920 OZQ720920 PJM720920 PTI720920 QDE720920 QNA720920 QWW720920 RGS720920 RQO720920 SAK720920 SKG720920 SUC720920 TDY720920 TNU720920 TXQ720920 UHM720920 URI720920 VBE720920 VLA720920 VUW720920 WES720920 WOO720920 WYK720920 R786456 LY786456 VU786456 AFQ786456 APM786456 AZI786456 BJE786456 BTA786456 CCW786456 CMS786456 CWO786456 DGK786456 DQG786456 EAC786456 EJY786456 ETU786456 FDQ786456 FNM786456 FXI786456 GHE786456 GRA786456 HAW786456 HKS786456 HUO786456 IEK786456 IOG786456 IYC786456 JHY786456 JRU786456 KBQ786456 KLM786456 KVI786456 LFE786456 LPA786456 LYW786456 MIS786456 MSO786456 NCK786456 NMG786456 NWC786456 OFY786456 OPU786456 OZQ786456 PJM786456 PTI786456 QDE786456 QNA786456 QWW786456 RGS786456 RQO786456 SAK786456 SKG786456 SUC786456 TDY786456 TNU786456 TXQ786456 UHM786456 URI786456 VBE786456 VLA786456 VUW786456 WES786456 WOO786456 WYK786456 R851992 LY851992 VU851992 AFQ851992 APM851992 AZI851992 BJE851992 BTA851992 CCW851992 CMS851992 CWO851992 DGK851992 DQG851992 EAC851992 EJY851992 ETU851992 FDQ851992 FNM851992 FXI851992 GHE851992 GRA851992 HAW851992 HKS851992 HUO851992 IEK851992 IOG851992 IYC851992 JHY851992 JRU851992 KBQ851992 KLM851992 KVI851992 LFE851992 LPA851992 LYW851992 MIS851992 MSO851992 NCK851992 NMG851992 NWC851992 OFY851992 OPU851992 OZQ851992 PJM851992 PTI851992 QDE851992 QNA851992 QWW851992 RGS851992 RQO851992 SAK851992 SKG851992 SUC851992 TDY851992 TNU851992 TXQ851992 UHM851992 URI851992 VBE851992 VLA851992 VUW851992 WES851992 WOO851992 WYK851992 R917528 LY917528 VU917528 AFQ917528 APM917528 AZI917528 BJE917528 BTA917528 CCW917528 CMS917528 CWO917528 DGK917528 DQG917528 EAC917528 EJY917528 ETU917528 FDQ917528 FNM917528 FXI917528 GHE917528 GRA917528 HAW917528 HKS917528 HUO917528 IEK917528 IOG917528 IYC917528 JHY917528 JRU917528 KBQ917528 KLM917528 KVI917528 LFE917528 LPA917528 LYW917528 MIS917528 MSO917528 NCK917528 NMG917528 NWC917528 OFY917528 OPU917528 OZQ917528 PJM917528 PTI917528 QDE917528 QNA917528 QWW917528 RGS917528 RQO917528 SAK917528 SKG917528 SUC917528 TDY917528 TNU917528 TXQ917528 UHM917528 URI917528 VBE917528 VLA917528 VUW917528 WES917528 WOO917528 WYK917528 R983064 LY983064 VU983064 AFQ983064 APM983064 AZI983064 BJE983064 BTA983064 CCW983064 CMS983064 CWO983064 DGK983064 DQG983064 EAC983064 EJY983064 ETU983064 FDQ983064 FNM983064 FXI983064 GHE983064 GRA983064 HAW983064 HKS983064 HUO983064 IEK983064 IOG983064 IYC983064 JHY983064 JRU983064 KBQ983064 KLM983064 KVI983064 LFE983064 LPA983064 LYW983064 MIS983064 MSO983064 NCK983064 NMG983064 NWC983064 OFY983064 OPU983064 OZQ983064 PJM983064 PTI983064 QDE983064 QNA983064 QWW983064 RGS983064 RQO983064 SAK983064 SKG983064 SUC983064 TDY983064 TNU983064 TXQ983064 UHM983064 URI983064 VBE983064 VLA983064 VUW983064 WES983064 WOO983064 WYK983064 WYM983064 T65560 MA65560 VW65560 AFS65560 APO65560 AZK65560 BJG65560 BTC65560 CCY65560 CMU65560 CWQ65560 DGM65560 DQI65560 EAE65560 EKA65560 ETW65560 FDS65560 FNO65560 FXK65560 GHG65560 GRC65560 HAY65560 HKU65560 HUQ65560 IEM65560 IOI65560 IYE65560 JIA65560 JRW65560 KBS65560 KLO65560 KVK65560 LFG65560 LPC65560 LYY65560 MIU65560 MSQ65560 NCM65560 NMI65560 NWE65560 OGA65560 OPW65560 OZS65560 PJO65560 PTK65560 QDG65560 QNC65560 QWY65560 RGU65560 RQQ65560 SAM65560 SKI65560 SUE65560 TEA65560 TNW65560 TXS65560 UHO65560 URK65560 VBG65560 VLC65560 VUY65560 WEU65560 WOQ65560 WYM65560 T131096 MA131096 VW131096 AFS131096 APO131096 AZK131096 BJG131096 BTC131096 CCY131096 CMU131096 CWQ131096 DGM131096 DQI131096 EAE131096 EKA131096 ETW131096 FDS131096 FNO131096 FXK131096 GHG131096 GRC131096 HAY131096 HKU131096 HUQ131096 IEM131096 IOI131096 IYE131096 JIA131096 JRW131096 KBS131096 KLO131096 KVK131096 LFG131096 LPC131096 LYY131096 MIU131096 MSQ131096 NCM131096 NMI131096 NWE131096 OGA131096 OPW131096 OZS131096 PJO131096 PTK131096 QDG131096 QNC131096 QWY131096 RGU131096 RQQ131096 SAM131096 SKI131096 SUE131096 TEA131096 TNW131096 TXS131096 UHO131096 URK131096 VBG131096 VLC131096 VUY131096 WEU131096 WOQ131096 WYM131096 T196632 MA196632 VW196632 AFS196632 APO196632 AZK196632 BJG196632 BTC196632 CCY196632 CMU196632 CWQ196632 DGM196632 DQI196632 EAE196632 EKA196632 ETW196632 FDS196632 FNO196632 FXK196632 GHG196632 GRC196632 HAY196632 HKU196632 HUQ196632 IEM196632 IOI196632 IYE196632 JIA196632 JRW196632 KBS196632 KLO196632 KVK196632 LFG196632 LPC196632 LYY196632 MIU196632 MSQ196632 NCM196632 NMI196632 NWE196632 OGA196632 OPW196632 OZS196632 PJO196632 PTK196632 QDG196632 QNC196632 QWY196632 RGU196632 RQQ196632 SAM196632 SKI196632 SUE196632 TEA196632 TNW196632 TXS196632 UHO196632 URK196632 VBG196632 VLC196632 VUY196632 WEU196632 WOQ196632 WYM196632 T262168 MA262168 VW262168 AFS262168 APO262168 AZK262168 BJG262168 BTC262168 CCY262168 CMU262168 CWQ262168 DGM262168 DQI262168 EAE262168 EKA262168 ETW262168 FDS262168 FNO262168 FXK262168 GHG262168 GRC262168 HAY262168 HKU262168 HUQ262168 IEM262168 IOI262168 IYE262168 JIA262168 JRW262168 KBS262168 KLO262168 KVK262168 LFG262168 LPC262168 LYY262168 MIU262168 MSQ262168 NCM262168 NMI262168 NWE262168 OGA262168 OPW262168 OZS262168 PJO262168 PTK262168 QDG262168 QNC262168 QWY262168 RGU262168 RQQ262168 SAM262168 SKI262168 SUE262168 TEA262168 TNW262168 TXS262168 UHO262168 URK262168 VBG262168 VLC262168 VUY262168 WEU262168 WOQ262168 WYM262168 T327704 MA327704 VW327704 AFS327704 APO327704 AZK327704 BJG327704 BTC327704 CCY327704 CMU327704 CWQ327704 DGM327704 DQI327704 EAE327704 EKA327704 ETW327704 FDS327704 FNO327704 FXK327704 GHG327704 GRC327704 HAY327704 HKU327704 HUQ327704 IEM327704 IOI327704 IYE327704 JIA327704 JRW327704 KBS327704 KLO327704 KVK327704 LFG327704 LPC327704 LYY327704 MIU327704 MSQ327704 NCM327704 NMI327704 NWE327704 OGA327704 OPW327704 OZS327704 PJO327704 PTK327704 QDG327704 QNC327704 QWY327704 RGU327704 RQQ327704 SAM327704 SKI327704 SUE327704 TEA327704 TNW327704 TXS327704 UHO327704 URK327704 VBG327704 VLC327704 VUY327704 WEU327704 WOQ327704 WYM327704 T393240 MA393240 VW393240 AFS393240 APO393240 AZK393240 BJG393240 BTC393240 CCY393240 CMU393240 CWQ393240 DGM393240 DQI393240 EAE393240 EKA393240 ETW393240 FDS393240 FNO393240 FXK393240 GHG393240 GRC393240 HAY393240 HKU393240 HUQ393240 IEM393240 IOI393240 IYE393240 JIA393240 JRW393240 KBS393240 KLO393240 KVK393240 LFG393240 LPC393240 LYY393240 MIU393240 MSQ393240 NCM393240 NMI393240 NWE393240 OGA393240 OPW393240 OZS393240 PJO393240 PTK393240 QDG393240 QNC393240 QWY393240 RGU393240 RQQ393240 SAM393240 SKI393240 SUE393240 TEA393240 TNW393240 TXS393240 UHO393240 URK393240 VBG393240 VLC393240 VUY393240 WEU393240 WOQ393240 WYM393240 T458776 MA458776 VW458776 AFS458776 APO458776 AZK458776 BJG458776 BTC458776 CCY458776 CMU458776 CWQ458776 DGM458776 DQI458776 EAE458776 EKA458776 ETW458776 FDS458776 FNO458776 FXK458776 GHG458776 GRC458776 HAY458776 HKU458776 HUQ458776 IEM458776 IOI458776 IYE458776 JIA458776 JRW458776 KBS458776 KLO458776 KVK458776 LFG458776 LPC458776 LYY458776 MIU458776 MSQ458776 NCM458776 NMI458776 NWE458776 OGA458776 OPW458776 OZS458776 PJO458776 PTK458776 QDG458776 QNC458776 QWY458776 RGU458776 RQQ458776 SAM458776 SKI458776 SUE458776 TEA458776 TNW458776 TXS458776 UHO458776 URK458776 VBG458776 VLC458776 VUY458776 WEU458776 WOQ458776 WYM458776 T524312 MA524312 VW524312 AFS524312 APO524312 AZK524312 BJG524312 BTC524312 CCY524312 CMU524312 CWQ524312 DGM524312 DQI524312 EAE524312 EKA524312 ETW524312 FDS524312 FNO524312 FXK524312 GHG524312 GRC524312 HAY524312 HKU524312 HUQ524312 IEM524312 IOI524312 IYE524312 JIA524312 JRW524312 KBS524312 KLO524312 KVK524312 LFG524312 LPC524312 LYY524312 MIU524312 MSQ524312 NCM524312 NMI524312 NWE524312 OGA524312 OPW524312 OZS524312 PJO524312 PTK524312 QDG524312 QNC524312 QWY524312 RGU524312 RQQ524312 SAM524312 SKI524312 SUE524312 TEA524312 TNW524312 TXS524312 UHO524312 URK524312 VBG524312 VLC524312 VUY524312 WEU524312 WOQ524312 WYM524312 T589848 MA589848 VW589848 AFS589848 APO589848 AZK589848 BJG589848 BTC589848 CCY589848 CMU589848 CWQ589848 DGM589848 DQI589848 EAE589848 EKA589848 ETW589848 FDS589848 FNO589848 FXK589848 GHG589848 GRC589848 HAY589848 HKU589848 HUQ589848 IEM589848 IOI589848 IYE589848 JIA589848 JRW589848 KBS589848 KLO589848 KVK589848 LFG589848 LPC589848 LYY589848 MIU589848 MSQ589848 NCM589848 NMI589848 NWE589848 OGA589848 OPW589848 OZS589848 PJO589848 PTK589848 QDG589848 QNC589848 QWY589848 RGU589848 RQQ589848 SAM589848 SKI589848 SUE589848 TEA589848 TNW589848 TXS589848 UHO589848 URK589848 VBG589848 VLC589848 VUY589848 WEU589848 WOQ589848 WYM589848 T655384 MA655384 VW655384 AFS655384 APO655384 AZK655384 BJG655384 BTC655384 CCY655384 CMU655384 CWQ655384 DGM655384 DQI655384 EAE655384 EKA655384 ETW655384 FDS655384 FNO655384 FXK655384 GHG655384 GRC655384 HAY655384 HKU655384 HUQ655384 IEM655384 IOI655384 IYE655384 JIA655384 JRW655384 KBS655384 KLO655384 KVK655384 LFG655384 LPC655384 LYY655384 MIU655384 MSQ655384 NCM655384 NMI655384 NWE655384 OGA655384 OPW655384 OZS655384 PJO655384 PTK655384 QDG655384 QNC655384 QWY655384 RGU655384 RQQ655384 SAM655384 SKI655384 SUE655384 TEA655384 TNW655384 TXS655384 UHO655384 URK655384 VBG655384 VLC655384 VUY655384 WEU655384 WOQ655384 WYM655384 T720920 MA720920 VW720920 AFS720920 APO720920 AZK720920 BJG720920 BTC720920 CCY720920 CMU720920 CWQ720920 DGM720920 DQI720920 EAE720920 EKA720920 ETW720920 FDS720920 FNO720920 FXK720920 GHG720920 GRC720920 HAY720920 HKU720920 HUQ720920 IEM720920 IOI720920 IYE720920 JIA720920 JRW720920 KBS720920 KLO720920 KVK720920 LFG720920 LPC720920 LYY720920 MIU720920 MSQ720920 NCM720920 NMI720920 NWE720920 OGA720920 OPW720920 OZS720920 PJO720920 PTK720920 QDG720920 QNC720920 QWY720920 RGU720920 RQQ720920 SAM720920 SKI720920 SUE720920 TEA720920 TNW720920 TXS720920 UHO720920 URK720920 VBG720920 VLC720920 VUY720920 WEU720920 WOQ720920 WYM720920 T786456 MA786456 VW786456 AFS786456 APO786456 AZK786456 BJG786456 BTC786456 CCY786456 CMU786456 CWQ786456 DGM786456 DQI786456 EAE786456 EKA786456 ETW786456 FDS786456 FNO786456 FXK786456 GHG786456 GRC786456 HAY786456 HKU786456 HUQ786456 IEM786456 IOI786456 IYE786456 JIA786456 JRW786456 KBS786456 KLO786456 KVK786456 LFG786456 LPC786456 LYY786456 MIU786456 MSQ786456 NCM786456 NMI786456 NWE786456 OGA786456 OPW786456 OZS786456 PJO786456 PTK786456 QDG786456 QNC786456 QWY786456 RGU786456 RQQ786456 SAM786456 SKI786456 SUE786456 TEA786456 TNW786456 TXS786456 UHO786456 URK786456 VBG786456 VLC786456 VUY786456 WEU786456 WOQ786456 WYM786456 T851992 MA851992 VW851992 AFS851992 APO851992 AZK851992 BJG851992 BTC851992 CCY851992 CMU851992 CWQ851992 DGM851992 DQI851992 EAE851992 EKA851992 ETW851992 FDS851992 FNO851992 FXK851992 GHG851992 GRC851992 HAY851992 HKU851992 HUQ851992 IEM851992 IOI851992 IYE851992 JIA851992 JRW851992 KBS851992 KLO851992 KVK851992 LFG851992 LPC851992 LYY851992 MIU851992 MSQ851992 NCM851992 NMI851992 NWE851992 OGA851992 OPW851992 OZS851992 PJO851992 PTK851992 QDG851992 QNC851992 QWY851992 RGU851992 RQQ851992 SAM851992 SKI851992 SUE851992 TEA851992 TNW851992 TXS851992 UHO851992 URK851992 VBG851992 VLC851992 VUY851992 WEU851992 WOQ851992 WYM851992 T917528 MA917528 VW917528 AFS917528 APO917528 AZK917528 BJG917528 BTC917528 CCY917528 CMU917528 CWQ917528 DGM917528 DQI917528 EAE917528 EKA917528 ETW917528 FDS917528 FNO917528 FXK917528 GHG917528 GRC917528 HAY917528 HKU917528 HUQ917528 IEM917528 IOI917528 IYE917528 JIA917528 JRW917528 KBS917528 KLO917528 KVK917528 LFG917528 LPC917528 LYY917528 MIU917528 MSQ917528 NCM917528 NMI917528 NWE917528 OGA917528 OPW917528 OZS917528 PJO917528 PTK917528 QDG917528 QNC917528 QWY917528 RGU917528 RQQ917528 SAM917528 SKI917528 SUE917528 TEA917528 TNW917528 TXS917528 UHO917528 URK917528 VBG917528 VLC917528 VUY917528 WEU917528 WOQ917528 WYM917528 T983064 MA983064 VW983064 AFS983064 APO983064 AZK983064 BJG983064 BTC983064 CCY983064 CMU983064 CWQ983064 DGM983064 DQI983064 EAE983064 EKA983064 ETW983064 FDS983064 FNO983064 FXK983064 GHG983064 GRC983064 HAY983064 HKU983064 HUQ983064 IEM983064 IOI983064 IYE983064 JIA983064 JRW983064 KBS983064 KLO983064 KVK983064 LFG983064 LPC983064 LYY983064 MIU983064 MSQ983064 NCM983064 NMI983064 NWE983064 OGA983064 OPW983064 OZS983064 PJO983064 PTK983064 QDG983064 QNC983064 QWY983064 RGU983064 RQQ983064 SAM983064 SKI983064 SUE983064 TEA983064 TNW983064 TXS983064 UHO983064 URK983064 VBG983064 VLC983064 VUY983064 WEU983064 WOQ983064 WEU24 VUY24 VLC24 VBG24 URK24 UHO24 TXS24 TNW24 TEA24 SUE24 SKI24 SAM24 RQQ24 RGU24 QWY24 QNC24 QDG24 PTK24 PJO24 OZS24 OPW24 OGA24 NWE24 NMI24 NCM24 MSQ24 MIU24 LYY24 LPC24 LFG24 KVK24 KLO24 KBS24 JRW24 JIA24 IYE24 IOI24 IEM24 HUQ24 HKU24 HAY24 GRC24 GHG24 FXK24 FNO24 FDS24 ETW24 EKA24 EAE24 DQI24 DGM24 CWQ24 CMU24 CCY24 BTC24 BJG24 AZK24 APO24 AFS24 VW24 MA24 WYM24 WYK24 WOO24 WES24 VUW24 VLA24 VBE24 URI24 UHM24 TXQ24 TNU24 TDY24 SUC24 SKG24 SAK24 RQO24 RGS24 QWW24 QNA24 QDE24 PTI24 PJM24 OZQ24 OPU24 OFY24 NWC24 NMG24 NCK24 MSO24 MIS24 LYW24 LPA24 LFE24 KVI24 KLM24 KBQ24 JRU24 JHY24 IYC24 IOG24 IEK24 HUO24 HKS24 HAW24 GRA24 GHE24 FXI24 FNM24 FDQ24 ETU24 EJY24 EAC24 DQG24 DGK24 CWO24 CMS24 CCW24 BTA24 BJE24 AZI24 APM24 AFQ24 VU24 LY24 R24 WOQ24 Y65560 Y131096 Y196632 Y262168 Y327704 Y393240 Y458776 Y524312 Y589848 Y655384 Y720920 Y786456 Y851992 Y917528 Y983064 AA65560 AA131096 AA196632 AA262168 AA327704 AA393240 AA458776 AA524312 AA589848 AA655384 AA720920 AA786456 AA851992 AA917528 AA983064 Y24 AF65560 AF131096 AF196632 AF262168 AF327704 AF393240 AF458776 AF524312 AF589848 AF655384 AF720920 AF786456 AF851992 AF917528 AF983064 AH65560 AH131096 AH196632 AH262168 AH327704 AH393240 AH458776 AH524312 AH589848 AH655384 AH720920 AH786456 AH851992 AH917528 AH983064 AF24 AM65560 AM131096 AM196632 AM262168 AM327704 AM393240 AM458776 AM524312 AM589848 AM655384 AM720920 AM786456 AM851992 AM917528 AM983064 AO65560 AO131096 AO196632 AO262168 AO327704 AO393240 AO458776 AO524312 AO589848 AO655384 AO720920 AO786456 AO851992 AO917528 AO983064 AM24 AT65560 AT131096 AT196632 AT262168 AT327704 AT393240 AT458776 AT524312 AT589848 AT655384 AT720920 AT786456 AT851992 AT917528 AT983064 AV65560 AV131096 AV196632 AV262168 AV327704 AV393240 AV458776 AV524312 AV589848 AV655384 AV720920 AV786456 AV851992 AV917528 AV983064 AT24 BA65560 BA131096 BA196632 BA262168 BA327704 BA393240 BA458776 BA524312 BA589848 BA655384 BA720920 BA786456 BA851992 BA917528 BA983064 BC65560 BC131096 BC196632 BC262168 BC327704 BC393240 BC458776 BC524312 BC589848 BC655384 BC720920 BC786456 BC851992 BC917528 BC983064 BA24 BH65560 BH131096 BH196632 BH262168 BH327704 BH393240 BH458776 BH524312 BH589848 BH655384 BH720920 BH786456 BH851992 BH917528 BH983064 BJ65560 BJ131096 BJ196632 BJ262168 BJ327704 BJ393240 BJ458776 BJ524312 BJ589848 BJ655384 BJ720920 BJ786456 BJ851992 BJ917528 BJ983064 BH24 BO65560 BO131096 BO196632 BO262168 BO327704 BO393240 BO458776 BO524312 BO589848 BO655384 BO720920 BO786456 BO851992 BO917528 BO983064 BQ65560 BQ131096 BQ196632 BQ262168 BQ327704 BQ393240 BQ458776 BQ524312 BQ589848 BQ655384 BQ720920 BQ786456 BQ851992 BQ917528 BQ983064 BO24 BV65560 BV131096 BV196632 BV262168 BV327704 BV393240 BV458776 BV524312 BV589848 BV655384 BV720920 BV786456 BV851992 BV917528 BV983064 BX65560 BX131096 BX196632 BX262168 BX327704 BX393240 BX458776 BX524312 BX589848 BX655384 BX720920 BX786456 BX851992 BX917528 BX983064 BV24 CC65560 CC131096 CC196632 CC262168 CC327704 CC393240 CC458776 CC524312 CC589848 CC655384 CC720920 CC786456 CC851992 CC917528 CC983064 CE65560 CE131096 CE196632 CE262168 CE327704 CE393240 CE458776 CE524312 CE589848 CE655384 CE720920 CE786456 CE851992 CE917528 CE983064 BX28 R28 WYM28 WOQ28 WEU28 VUY28 VLC28 VBG28 URK28 UHO28 TXS28 TNW28 TEA28 SUE28 SKI28 SAM28 RQQ28 RGU28 QWY28 QNC28 QDG28 PTK28 PJO28 OZS28 OPW28 OGA28 NWE28 NMI28 NCM28 MSQ28 MIU28 LYY28 LPC28 LFG28 KVK28 KLO28 KBS28 JRW28 JIA28 IYE28 IOI28 IEM28 HUQ28 HKU28 HAY28 GRC28 GHG28 FXK28 FNO28 FDS28 ETW28 EKA28 EAE28 DQI28 DGM28 CWQ28 CMU28 CCY28 BTC28 BJG28 AZK28 APO28 AFS28 VW28 MA28 T28 WYK28 WOO28 WES28 VUW28 VLA28 VBE28 URI28 UHM28 TXQ28 TNU28 TDY28 SUC28 SKG28 SAK28 RQO28 RGS28 QWW28 QNA28 QDE28 PTI28 PJM28 OZQ28 OPU28 OFY28 NWC28 NMG28 NCK28 MSO28 MIS28 LYW28 LPA28 LFE28 KVI28 KLM28 KBQ28 JRU28 JHY28 IYC28 IOG28 IEK28 HUO28 HKS28 HAW28 GRA28 GHE28 FXI28 FNM28 FDQ28 ETU28 EJY28 EAC28 DQG28 DGK28 CWO28 CMS28 CCW28 BTA28 BJE28 AZI28 APM28 AFQ28 VU28 LY28 Y28 AA28 AF28 AH28 AM28 AO28 AT28 AV28 BA28 BC28 BH28 BJ28 BO28 BQ28 BV28" xr:uid="{00000000-0002-0000-0C00-000003000000}"/>
    <dataValidation type="list" allowBlank="1" showInputMessage="1" showErrorMessage="1" errorTitle="Ошибка" error="Выберите значение из списка" sqref="WYF983064 M65560 LT65560 VP65560 AFL65560 APH65560 AZD65560 BIZ65560 BSV65560 CCR65560 CMN65560 CWJ65560 DGF65560 DQB65560 DZX65560 EJT65560 ETP65560 FDL65560 FNH65560 FXD65560 GGZ65560 GQV65560 HAR65560 HKN65560 HUJ65560 IEF65560 IOB65560 IXX65560 JHT65560 JRP65560 KBL65560 KLH65560 KVD65560 LEZ65560 LOV65560 LYR65560 MIN65560 MSJ65560 NCF65560 NMB65560 NVX65560 OFT65560 OPP65560 OZL65560 PJH65560 PTD65560 QCZ65560 QMV65560 QWR65560 RGN65560 RQJ65560 SAF65560 SKB65560 STX65560 TDT65560 TNP65560 TXL65560 UHH65560 URD65560 VAZ65560 VKV65560 VUR65560 WEN65560 WOJ65560 WYF65560 M131096 LT131096 VP131096 AFL131096 APH131096 AZD131096 BIZ131096 BSV131096 CCR131096 CMN131096 CWJ131096 DGF131096 DQB131096 DZX131096 EJT131096 ETP131096 FDL131096 FNH131096 FXD131096 GGZ131096 GQV131096 HAR131096 HKN131096 HUJ131096 IEF131096 IOB131096 IXX131096 JHT131096 JRP131096 KBL131096 KLH131096 KVD131096 LEZ131096 LOV131096 LYR131096 MIN131096 MSJ131096 NCF131096 NMB131096 NVX131096 OFT131096 OPP131096 OZL131096 PJH131096 PTD131096 QCZ131096 QMV131096 QWR131096 RGN131096 RQJ131096 SAF131096 SKB131096 STX131096 TDT131096 TNP131096 TXL131096 UHH131096 URD131096 VAZ131096 VKV131096 VUR131096 WEN131096 WOJ131096 WYF131096 M196632 LT196632 VP196632 AFL196632 APH196632 AZD196632 BIZ196632 BSV196632 CCR196632 CMN196632 CWJ196632 DGF196632 DQB196632 DZX196632 EJT196632 ETP196632 FDL196632 FNH196632 FXD196632 GGZ196632 GQV196632 HAR196632 HKN196632 HUJ196632 IEF196632 IOB196632 IXX196632 JHT196632 JRP196632 KBL196632 KLH196632 KVD196632 LEZ196632 LOV196632 LYR196632 MIN196632 MSJ196632 NCF196632 NMB196632 NVX196632 OFT196632 OPP196632 OZL196632 PJH196632 PTD196632 QCZ196632 QMV196632 QWR196632 RGN196632 RQJ196632 SAF196632 SKB196632 STX196632 TDT196632 TNP196632 TXL196632 UHH196632 URD196632 VAZ196632 VKV196632 VUR196632 WEN196632 WOJ196632 WYF196632 M262168 LT262168 VP262168 AFL262168 APH262168 AZD262168 BIZ262168 BSV262168 CCR262168 CMN262168 CWJ262168 DGF262168 DQB262168 DZX262168 EJT262168 ETP262168 FDL262168 FNH262168 FXD262168 GGZ262168 GQV262168 HAR262168 HKN262168 HUJ262168 IEF262168 IOB262168 IXX262168 JHT262168 JRP262168 KBL262168 KLH262168 KVD262168 LEZ262168 LOV262168 LYR262168 MIN262168 MSJ262168 NCF262168 NMB262168 NVX262168 OFT262168 OPP262168 OZL262168 PJH262168 PTD262168 QCZ262168 QMV262168 QWR262168 RGN262168 RQJ262168 SAF262168 SKB262168 STX262168 TDT262168 TNP262168 TXL262168 UHH262168 URD262168 VAZ262168 VKV262168 VUR262168 WEN262168 WOJ262168 WYF262168 M327704 LT327704 VP327704 AFL327704 APH327704 AZD327704 BIZ327704 BSV327704 CCR327704 CMN327704 CWJ327704 DGF327704 DQB327704 DZX327704 EJT327704 ETP327704 FDL327704 FNH327704 FXD327704 GGZ327704 GQV327704 HAR327704 HKN327704 HUJ327704 IEF327704 IOB327704 IXX327704 JHT327704 JRP327704 KBL327704 KLH327704 KVD327704 LEZ327704 LOV327704 LYR327704 MIN327704 MSJ327704 NCF327704 NMB327704 NVX327704 OFT327704 OPP327704 OZL327704 PJH327704 PTD327704 QCZ327704 QMV327704 QWR327704 RGN327704 RQJ327704 SAF327704 SKB327704 STX327704 TDT327704 TNP327704 TXL327704 UHH327704 URD327704 VAZ327704 VKV327704 VUR327704 WEN327704 WOJ327704 WYF327704 M393240 LT393240 VP393240 AFL393240 APH393240 AZD393240 BIZ393240 BSV393240 CCR393240 CMN393240 CWJ393240 DGF393240 DQB393240 DZX393240 EJT393240 ETP393240 FDL393240 FNH393240 FXD393240 GGZ393240 GQV393240 HAR393240 HKN393240 HUJ393240 IEF393240 IOB393240 IXX393240 JHT393240 JRP393240 KBL393240 KLH393240 KVD393240 LEZ393240 LOV393240 LYR393240 MIN393240 MSJ393240 NCF393240 NMB393240 NVX393240 OFT393240 OPP393240 OZL393240 PJH393240 PTD393240 QCZ393240 QMV393240 QWR393240 RGN393240 RQJ393240 SAF393240 SKB393240 STX393240 TDT393240 TNP393240 TXL393240 UHH393240 URD393240 VAZ393240 VKV393240 VUR393240 WEN393240 WOJ393240 WYF393240 M458776 LT458776 VP458776 AFL458776 APH458776 AZD458776 BIZ458776 BSV458776 CCR458776 CMN458776 CWJ458776 DGF458776 DQB458776 DZX458776 EJT458776 ETP458776 FDL458776 FNH458776 FXD458776 GGZ458776 GQV458776 HAR458776 HKN458776 HUJ458776 IEF458776 IOB458776 IXX458776 JHT458776 JRP458776 KBL458776 KLH458776 KVD458776 LEZ458776 LOV458776 LYR458776 MIN458776 MSJ458776 NCF458776 NMB458776 NVX458776 OFT458776 OPP458776 OZL458776 PJH458776 PTD458776 QCZ458776 QMV458776 QWR458776 RGN458776 RQJ458776 SAF458776 SKB458776 STX458776 TDT458776 TNP458776 TXL458776 UHH458776 URD458776 VAZ458776 VKV458776 VUR458776 WEN458776 WOJ458776 WYF458776 M524312 LT524312 VP524312 AFL524312 APH524312 AZD524312 BIZ524312 BSV524312 CCR524312 CMN524312 CWJ524312 DGF524312 DQB524312 DZX524312 EJT524312 ETP524312 FDL524312 FNH524312 FXD524312 GGZ524312 GQV524312 HAR524312 HKN524312 HUJ524312 IEF524312 IOB524312 IXX524312 JHT524312 JRP524312 KBL524312 KLH524312 KVD524312 LEZ524312 LOV524312 LYR524312 MIN524312 MSJ524312 NCF524312 NMB524312 NVX524312 OFT524312 OPP524312 OZL524312 PJH524312 PTD524312 QCZ524312 QMV524312 QWR524312 RGN524312 RQJ524312 SAF524312 SKB524312 STX524312 TDT524312 TNP524312 TXL524312 UHH524312 URD524312 VAZ524312 VKV524312 VUR524312 WEN524312 WOJ524312 WYF524312 M589848 LT589848 VP589848 AFL589848 APH589848 AZD589848 BIZ589848 BSV589848 CCR589848 CMN589848 CWJ589848 DGF589848 DQB589848 DZX589848 EJT589848 ETP589848 FDL589848 FNH589848 FXD589848 GGZ589848 GQV589848 HAR589848 HKN589848 HUJ589848 IEF589848 IOB589848 IXX589848 JHT589848 JRP589848 KBL589848 KLH589848 KVD589848 LEZ589848 LOV589848 LYR589848 MIN589848 MSJ589848 NCF589848 NMB589848 NVX589848 OFT589848 OPP589848 OZL589848 PJH589848 PTD589848 QCZ589848 QMV589848 QWR589848 RGN589848 RQJ589848 SAF589848 SKB589848 STX589848 TDT589848 TNP589848 TXL589848 UHH589848 URD589848 VAZ589848 VKV589848 VUR589848 WEN589848 WOJ589848 WYF589848 M655384 LT655384 VP655384 AFL655384 APH655384 AZD655384 BIZ655384 BSV655384 CCR655384 CMN655384 CWJ655384 DGF655384 DQB655384 DZX655384 EJT655384 ETP655384 FDL655384 FNH655384 FXD655384 GGZ655384 GQV655384 HAR655384 HKN655384 HUJ655384 IEF655384 IOB655384 IXX655384 JHT655384 JRP655384 KBL655384 KLH655384 KVD655384 LEZ655384 LOV655384 LYR655384 MIN655384 MSJ655384 NCF655384 NMB655384 NVX655384 OFT655384 OPP655384 OZL655384 PJH655384 PTD655384 QCZ655384 QMV655384 QWR655384 RGN655384 RQJ655384 SAF655384 SKB655384 STX655384 TDT655384 TNP655384 TXL655384 UHH655384 URD655384 VAZ655384 VKV655384 VUR655384 WEN655384 WOJ655384 WYF655384 M720920 LT720920 VP720920 AFL720920 APH720920 AZD720920 BIZ720920 BSV720920 CCR720920 CMN720920 CWJ720920 DGF720920 DQB720920 DZX720920 EJT720920 ETP720920 FDL720920 FNH720920 FXD720920 GGZ720920 GQV720920 HAR720920 HKN720920 HUJ720920 IEF720920 IOB720920 IXX720920 JHT720920 JRP720920 KBL720920 KLH720920 KVD720920 LEZ720920 LOV720920 LYR720920 MIN720920 MSJ720920 NCF720920 NMB720920 NVX720920 OFT720920 OPP720920 OZL720920 PJH720920 PTD720920 QCZ720920 QMV720920 QWR720920 RGN720920 RQJ720920 SAF720920 SKB720920 STX720920 TDT720920 TNP720920 TXL720920 UHH720920 URD720920 VAZ720920 VKV720920 VUR720920 WEN720920 WOJ720920 WYF720920 M786456 LT786456 VP786456 AFL786456 APH786456 AZD786456 BIZ786456 BSV786456 CCR786456 CMN786456 CWJ786456 DGF786456 DQB786456 DZX786456 EJT786456 ETP786456 FDL786456 FNH786456 FXD786456 GGZ786456 GQV786456 HAR786456 HKN786456 HUJ786456 IEF786456 IOB786456 IXX786456 JHT786456 JRP786456 KBL786456 KLH786456 KVD786456 LEZ786456 LOV786456 LYR786456 MIN786456 MSJ786456 NCF786456 NMB786456 NVX786456 OFT786456 OPP786456 OZL786456 PJH786456 PTD786456 QCZ786456 QMV786456 QWR786456 RGN786456 RQJ786456 SAF786456 SKB786456 STX786456 TDT786456 TNP786456 TXL786456 UHH786456 URD786456 VAZ786456 VKV786456 VUR786456 WEN786456 WOJ786456 WYF786456 M851992 LT851992 VP851992 AFL851992 APH851992 AZD851992 BIZ851992 BSV851992 CCR851992 CMN851992 CWJ851992 DGF851992 DQB851992 DZX851992 EJT851992 ETP851992 FDL851992 FNH851992 FXD851992 GGZ851992 GQV851992 HAR851992 HKN851992 HUJ851992 IEF851992 IOB851992 IXX851992 JHT851992 JRP851992 KBL851992 KLH851992 KVD851992 LEZ851992 LOV851992 LYR851992 MIN851992 MSJ851992 NCF851992 NMB851992 NVX851992 OFT851992 OPP851992 OZL851992 PJH851992 PTD851992 QCZ851992 QMV851992 QWR851992 RGN851992 RQJ851992 SAF851992 SKB851992 STX851992 TDT851992 TNP851992 TXL851992 UHH851992 URD851992 VAZ851992 VKV851992 VUR851992 WEN851992 WOJ851992 WYF851992 M917528 LT917528 VP917528 AFL917528 APH917528 AZD917528 BIZ917528 BSV917528 CCR917528 CMN917528 CWJ917528 DGF917528 DQB917528 DZX917528 EJT917528 ETP917528 FDL917528 FNH917528 FXD917528 GGZ917528 GQV917528 HAR917528 HKN917528 HUJ917528 IEF917528 IOB917528 IXX917528 JHT917528 JRP917528 KBL917528 KLH917528 KVD917528 LEZ917528 LOV917528 LYR917528 MIN917528 MSJ917528 NCF917528 NMB917528 NVX917528 OFT917528 OPP917528 OZL917528 PJH917528 PTD917528 QCZ917528 QMV917528 QWR917528 RGN917528 RQJ917528 SAF917528 SKB917528 STX917528 TDT917528 TNP917528 TXL917528 UHH917528 URD917528 VAZ917528 VKV917528 VUR917528 WEN917528 WOJ917528 WYF917528 M983064 LT983064 VP983064 AFL983064 APH983064 AZD983064 BIZ983064 BSV983064 CCR983064 CMN983064 CWJ983064 DGF983064 DQB983064 DZX983064 EJT983064 ETP983064 FDL983064 FNH983064 FXD983064 GGZ983064 GQV983064 HAR983064 HKN983064 HUJ983064 IEF983064 IOB983064 IXX983064 JHT983064 JRP983064 KBL983064 KLH983064 KVD983064 LEZ983064 LOV983064 LYR983064 MIN983064 MSJ983064 NCF983064 NMB983064 NVX983064 OFT983064 OPP983064 OZL983064 PJH983064 PTD983064 QCZ983064 QMV983064 QWR983064 RGN983064 RQJ983064 SAF983064 SKB983064 STX983064 TDT983064 TNP983064 TXL983064 UHH983064 URD983064 VAZ983064 VKV983064 VUR983064 WEN983064 WOJ983064 WEN24 VUR24 VKV24 VAZ24 URD24 UHH24 TXL24 TNP24 TDT24 STX24 SKB24 SAF24 RQJ24 RGN24 QWR24 QMV24 QCZ24 PTD24 PJH24 OZL24 OPP24 OFT24 NVX24 NMB24 NCF24 MSJ24 MIN24 LYR24 LOV24 LEZ24 KVD24 KLH24 KBL24 JRP24 JHT24 IXX24 IOB24 IEF24 HUJ24 HKN24 HAR24 GQV24 GGZ24 FXD24 FNH24 FDL24 ETP24 EJT24 DZX24 DQB24 DGF24 CWJ24 CMN24 CCR24 BSV24 BIZ24 AZD24 APH24 AFL24 VP24 LT24 M24 WYF24 WOJ24 LT28 VP28 AFL28 APH28 AZD28 M28 WYF28 WOJ28 WEN28 VUR28 VKV28 VAZ28 URD28 UHH28 TXL28 TNP28 TDT28 STX28 SKB28 SAF28 RQJ28 RGN28 QWR28 QMV28 QCZ28 PTD28 PJH28 OZL28 OPP28 OFT28 NVX28 NMB28 NCF28 MSJ28 MIN28 LYR28 LOV28 LEZ28 KVD28 KLH28 KBL28 JRP28 JHT28 IXX28 IOB28 IEF28 HUJ28 HKN28 HAR28 GQV28 GGZ28 FXD28 FNH28 FDL28 ETP28 EJT28 DZX28 DQB28 DGF28 CWJ28 CMN28 CCR28 BSV28 BIZ28" xr:uid="{00000000-0002-0000-0C00-000004000000}">
      <formula1>kind_of_heat_transfer</formula1>
    </dataValidation>
    <dataValidation type="list" allowBlank="1" showInputMessage="1" errorTitle="Ошибка" error="Выберите значение из списка" prompt="Выберите значение из списка" sqref="LV23:MC23 VR23:VY23 AFN23:AFU23 APJ23:APQ23 AZF23:AZM23 BJB23:BJI23 BSX23:BTE23 CCT23:CDA23 CMP23:CMW23 CWL23:CWS23 DGH23:DGO23 DQD23:DQK23 DZZ23:EAG23 EJV23:EKC23 ETR23:ETY23 FDN23:FDU23 FNJ23:FNQ23 FXF23:FXM23 GHB23:GHI23 GQX23:GRE23 HAT23:HBA23 HKP23:HKW23 HUL23:HUS23 IEH23:IEO23 IOD23:IOK23 IXZ23:IYG23 JHV23:JIC23 JRR23:JRY23 KBN23:KBU23 KLJ23:KLQ23 KVF23:KVM23 LFB23:LFI23 LOX23:LPE23 LYT23:LZA23 MIP23:MIW23 MSL23:MSS23 NCH23:NCO23 NMD23:NMK23 NVZ23:NWG23 OFV23:OGC23 OPR23:OPY23 OZN23:OZU23 PJJ23:PJQ23 PTF23:PTM23 QDB23:QDI23 QMX23:QNE23 QWT23:QXA23 RGP23:RGW23 RQL23:RQS23 SAH23:SAO23 SKD23:SKK23 STZ23:SUG23 TDV23:TEC23 TNR23:TNY23 TXN23:TXU23 UHJ23:UHQ23 URF23:URM23 VBB23:VBI23 VKX23:VLE23 VUT23:VVA23 WEP23:WEW23 WOL23:WOS23 WYH23:WYO23 LV65559:MC65559 VR65559:VY65559 AFN65559:AFU65559 APJ65559:APQ65559 AZF65559:AZM65559 BJB65559:BJI65559 BSX65559:BTE65559 CCT65559:CDA65559 CMP65559:CMW65559 CWL65559:CWS65559 DGH65559:DGO65559 DQD65559:DQK65559 DZZ65559:EAG65559 EJV65559:EKC65559 ETR65559:ETY65559 FDN65559:FDU65559 FNJ65559:FNQ65559 FXF65559:FXM65559 GHB65559:GHI65559 GQX65559:GRE65559 HAT65559:HBA65559 HKP65559:HKW65559 HUL65559:HUS65559 IEH65559:IEO65559 IOD65559:IOK65559 IXZ65559:IYG65559 JHV65559:JIC65559 JRR65559:JRY65559 KBN65559:KBU65559 KLJ65559:KLQ65559 KVF65559:KVM65559 LFB65559:LFI65559 LOX65559:LPE65559 LYT65559:LZA65559 MIP65559:MIW65559 MSL65559:MSS65559 NCH65559:NCO65559 NMD65559:NMK65559 NVZ65559:NWG65559 OFV65559:OGC65559 OPR65559:OPY65559 OZN65559:OZU65559 PJJ65559:PJQ65559 PTF65559:PTM65559 QDB65559:QDI65559 QMX65559:QNE65559 QWT65559:QXA65559 RGP65559:RGW65559 RQL65559:RQS65559 SAH65559:SAO65559 SKD65559:SKK65559 STZ65559:SUG65559 TDV65559:TEC65559 TNR65559:TNY65559 TXN65559:TXU65559 UHJ65559:UHQ65559 URF65559:URM65559 VBB65559:VBI65559 VKX65559:VLE65559 VUT65559:VVA65559 WEP65559:WEW65559 WOL65559:WOS65559 WYH65559:WYO65559 LV131095:MC131095 VR131095:VY131095 AFN131095:AFU131095 APJ131095:APQ131095 AZF131095:AZM131095 BJB131095:BJI131095 BSX131095:BTE131095 CCT131095:CDA131095 CMP131095:CMW131095 CWL131095:CWS131095 DGH131095:DGO131095 DQD131095:DQK131095 DZZ131095:EAG131095 EJV131095:EKC131095 ETR131095:ETY131095 FDN131095:FDU131095 FNJ131095:FNQ131095 FXF131095:FXM131095 GHB131095:GHI131095 GQX131095:GRE131095 HAT131095:HBA131095 HKP131095:HKW131095 HUL131095:HUS131095 IEH131095:IEO131095 IOD131095:IOK131095 IXZ131095:IYG131095 JHV131095:JIC131095 JRR131095:JRY131095 KBN131095:KBU131095 KLJ131095:KLQ131095 KVF131095:KVM131095 LFB131095:LFI131095 LOX131095:LPE131095 LYT131095:LZA131095 MIP131095:MIW131095 MSL131095:MSS131095 NCH131095:NCO131095 NMD131095:NMK131095 NVZ131095:NWG131095 OFV131095:OGC131095 OPR131095:OPY131095 OZN131095:OZU131095 PJJ131095:PJQ131095 PTF131095:PTM131095 QDB131095:QDI131095 QMX131095:QNE131095 QWT131095:QXA131095 RGP131095:RGW131095 RQL131095:RQS131095 SAH131095:SAO131095 SKD131095:SKK131095 STZ131095:SUG131095 TDV131095:TEC131095 TNR131095:TNY131095 TXN131095:TXU131095 UHJ131095:UHQ131095 URF131095:URM131095 VBB131095:VBI131095 VKX131095:VLE131095 VUT131095:VVA131095 WEP131095:WEW131095 WOL131095:WOS131095 WYH131095:WYO131095 LV196631:MC196631 VR196631:VY196631 AFN196631:AFU196631 APJ196631:APQ196631 AZF196631:AZM196631 BJB196631:BJI196631 BSX196631:BTE196631 CCT196631:CDA196631 CMP196631:CMW196631 CWL196631:CWS196631 DGH196631:DGO196631 DQD196631:DQK196631 DZZ196631:EAG196631 EJV196631:EKC196631 ETR196631:ETY196631 FDN196631:FDU196631 FNJ196631:FNQ196631 FXF196631:FXM196631 GHB196631:GHI196631 GQX196631:GRE196631 HAT196631:HBA196631 HKP196631:HKW196631 HUL196631:HUS196631 IEH196631:IEO196631 IOD196631:IOK196631 IXZ196631:IYG196631 JHV196631:JIC196631 JRR196631:JRY196631 KBN196631:KBU196631 KLJ196631:KLQ196631 KVF196631:KVM196631 LFB196631:LFI196631 LOX196631:LPE196631 LYT196631:LZA196631 MIP196631:MIW196631 MSL196631:MSS196631 NCH196631:NCO196631 NMD196631:NMK196631 NVZ196631:NWG196631 OFV196631:OGC196631 OPR196631:OPY196631 OZN196631:OZU196631 PJJ196631:PJQ196631 PTF196631:PTM196631 QDB196631:QDI196631 QMX196631:QNE196631 QWT196631:QXA196631 RGP196631:RGW196631 RQL196631:RQS196631 SAH196631:SAO196631 SKD196631:SKK196631 STZ196631:SUG196631 TDV196631:TEC196631 TNR196631:TNY196631 TXN196631:TXU196631 UHJ196631:UHQ196631 URF196631:URM196631 VBB196631:VBI196631 VKX196631:VLE196631 VUT196631:VVA196631 WEP196631:WEW196631 WOL196631:WOS196631 WYH196631:WYO196631 LV262167:MC262167 VR262167:VY262167 AFN262167:AFU262167 APJ262167:APQ262167 AZF262167:AZM262167 BJB262167:BJI262167 BSX262167:BTE262167 CCT262167:CDA262167 CMP262167:CMW262167 CWL262167:CWS262167 DGH262167:DGO262167 DQD262167:DQK262167 DZZ262167:EAG262167 EJV262167:EKC262167 ETR262167:ETY262167 FDN262167:FDU262167 FNJ262167:FNQ262167 FXF262167:FXM262167 GHB262167:GHI262167 GQX262167:GRE262167 HAT262167:HBA262167 HKP262167:HKW262167 HUL262167:HUS262167 IEH262167:IEO262167 IOD262167:IOK262167 IXZ262167:IYG262167 JHV262167:JIC262167 JRR262167:JRY262167 KBN262167:KBU262167 KLJ262167:KLQ262167 KVF262167:KVM262167 LFB262167:LFI262167 LOX262167:LPE262167 LYT262167:LZA262167 MIP262167:MIW262167 MSL262167:MSS262167 NCH262167:NCO262167 NMD262167:NMK262167 NVZ262167:NWG262167 OFV262167:OGC262167 OPR262167:OPY262167 OZN262167:OZU262167 PJJ262167:PJQ262167 PTF262167:PTM262167 QDB262167:QDI262167 QMX262167:QNE262167 QWT262167:QXA262167 RGP262167:RGW262167 RQL262167:RQS262167 SAH262167:SAO262167 SKD262167:SKK262167 STZ262167:SUG262167 TDV262167:TEC262167 TNR262167:TNY262167 TXN262167:TXU262167 UHJ262167:UHQ262167 URF262167:URM262167 VBB262167:VBI262167 VKX262167:VLE262167 VUT262167:VVA262167 WEP262167:WEW262167 WOL262167:WOS262167 WYH262167:WYO262167 LV327703:MC327703 VR327703:VY327703 AFN327703:AFU327703 APJ327703:APQ327703 AZF327703:AZM327703 BJB327703:BJI327703 BSX327703:BTE327703 CCT327703:CDA327703 CMP327703:CMW327703 CWL327703:CWS327703 DGH327703:DGO327703 DQD327703:DQK327703 DZZ327703:EAG327703 EJV327703:EKC327703 ETR327703:ETY327703 FDN327703:FDU327703 FNJ327703:FNQ327703 FXF327703:FXM327703 GHB327703:GHI327703 GQX327703:GRE327703 HAT327703:HBA327703 HKP327703:HKW327703 HUL327703:HUS327703 IEH327703:IEO327703 IOD327703:IOK327703 IXZ327703:IYG327703 JHV327703:JIC327703 JRR327703:JRY327703 KBN327703:KBU327703 KLJ327703:KLQ327703 KVF327703:KVM327703 LFB327703:LFI327703 LOX327703:LPE327703 LYT327703:LZA327703 MIP327703:MIW327703 MSL327703:MSS327703 NCH327703:NCO327703 NMD327703:NMK327703 NVZ327703:NWG327703 OFV327703:OGC327703 OPR327703:OPY327703 OZN327703:OZU327703 PJJ327703:PJQ327703 PTF327703:PTM327703 QDB327703:QDI327703 QMX327703:QNE327703 QWT327703:QXA327703 RGP327703:RGW327703 RQL327703:RQS327703 SAH327703:SAO327703 SKD327703:SKK327703 STZ327703:SUG327703 TDV327703:TEC327703 TNR327703:TNY327703 TXN327703:TXU327703 UHJ327703:UHQ327703 URF327703:URM327703 VBB327703:VBI327703 VKX327703:VLE327703 VUT327703:VVA327703 WEP327703:WEW327703 WOL327703:WOS327703 WYH327703:WYO327703 LV393239:MC393239 VR393239:VY393239 AFN393239:AFU393239 APJ393239:APQ393239 AZF393239:AZM393239 BJB393239:BJI393239 BSX393239:BTE393239 CCT393239:CDA393239 CMP393239:CMW393239 CWL393239:CWS393239 DGH393239:DGO393239 DQD393239:DQK393239 DZZ393239:EAG393239 EJV393239:EKC393239 ETR393239:ETY393239 FDN393239:FDU393239 FNJ393239:FNQ393239 FXF393239:FXM393239 GHB393239:GHI393239 GQX393239:GRE393239 HAT393239:HBA393239 HKP393239:HKW393239 HUL393239:HUS393239 IEH393239:IEO393239 IOD393239:IOK393239 IXZ393239:IYG393239 JHV393239:JIC393239 JRR393239:JRY393239 KBN393239:KBU393239 KLJ393239:KLQ393239 KVF393239:KVM393239 LFB393239:LFI393239 LOX393239:LPE393239 LYT393239:LZA393239 MIP393239:MIW393239 MSL393239:MSS393239 NCH393239:NCO393239 NMD393239:NMK393239 NVZ393239:NWG393239 OFV393239:OGC393239 OPR393239:OPY393239 OZN393239:OZU393239 PJJ393239:PJQ393239 PTF393239:PTM393239 QDB393239:QDI393239 QMX393239:QNE393239 QWT393239:QXA393239 RGP393239:RGW393239 RQL393239:RQS393239 SAH393239:SAO393239 SKD393239:SKK393239 STZ393239:SUG393239 TDV393239:TEC393239 TNR393239:TNY393239 TXN393239:TXU393239 UHJ393239:UHQ393239 URF393239:URM393239 VBB393239:VBI393239 VKX393239:VLE393239 VUT393239:VVA393239 WEP393239:WEW393239 WOL393239:WOS393239 WYH393239:WYO393239 LV458775:MC458775 VR458775:VY458775 AFN458775:AFU458775 APJ458775:APQ458775 AZF458775:AZM458775 BJB458775:BJI458775 BSX458775:BTE458775 CCT458775:CDA458775 CMP458775:CMW458775 CWL458775:CWS458775 DGH458775:DGO458775 DQD458775:DQK458775 DZZ458775:EAG458775 EJV458775:EKC458775 ETR458775:ETY458775 FDN458775:FDU458775 FNJ458775:FNQ458775 FXF458775:FXM458775 GHB458775:GHI458775 GQX458775:GRE458775 HAT458775:HBA458775 HKP458775:HKW458775 HUL458775:HUS458775 IEH458775:IEO458775 IOD458775:IOK458775 IXZ458775:IYG458775 JHV458775:JIC458775 JRR458775:JRY458775 KBN458775:KBU458775 KLJ458775:KLQ458775 KVF458775:KVM458775 LFB458775:LFI458775 LOX458775:LPE458775 LYT458775:LZA458775 MIP458775:MIW458775 MSL458775:MSS458775 NCH458775:NCO458775 NMD458775:NMK458775 NVZ458775:NWG458775 OFV458775:OGC458775 OPR458775:OPY458775 OZN458775:OZU458775 PJJ458775:PJQ458775 PTF458775:PTM458775 QDB458775:QDI458775 QMX458775:QNE458775 QWT458775:QXA458775 RGP458775:RGW458775 RQL458775:RQS458775 SAH458775:SAO458775 SKD458775:SKK458775 STZ458775:SUG458775 TDV458775:TEC458775 TNR458775:TNY458775 TXN458775:TXU458775 UHJ458775:UHQ458775 URF458775:URM458775 VBB458775:VBI458775 VKX458775:VLE458775 VUT458775:VVA458775 WEP458775:WEW458775 WOL458775:WOS458775 WYH458775:WYO458775 LV524311:MC524311 VR524311:VY524311 AFN524311:AFU524311 APJ524311:APQ524311 AZF524311:AZM524311 BJB524311:BJI524311 BSX524311:BTE524311 CCT524311:CDA524311 CMP524311:CMW524311 CWL524311:CWS524311 DGH524311:DGO524311 DQD524311:DQK524311 DZZ524311:EAG524311 EJV524311:EKC524311 ETR524311:ETY524311 FDN524311:FDU524311 FNJ524311:FNQ524311 FXF524311:FXM524311 GHB524311:GHI524311 GQX524311:GRE524311 HAT524311:HBA524311 HKP524311:HKW524311 HUL524311:HUS524311 IEH524311:IEO524311 IOD524311:IOK524311 IXZ524311:IYG524311 JHV524311:JIC524311 JRR524311:JRY524311 KBN524311:KBU524311 KLJ524311:KLQ524311 KVF524311:KVM524311 LFB524311:LFI524311 LOX524311:LPE524311 LYT524311:LZA524311 MIP524311:MIW524311 MSL524311:MSS524311 NCH524311:NCO524311 NMD524311:NMK524311 NVZ524311:NWG524311 OFV524311:OGC524311 OPR524311:OPY524311 OZN524311:OZU524311 PJJ524311:PJQ524311 PTF524311:PTM524311 QDB524311:QDI524311 QMX524311:QNE524311 QWT524311:QXA524311 RGP524311:RGW524311 RQL524311:RQS524311 SAH524311:SAO524311 SKD524311:SKK524311 STZ524311:SUG524311 TDV524311:TEC524311 TNR524311:TNY524311 TXN524311:TXU524311 UHJ524311:UHQ524311 URF524311:URM524311 VBB524311:VBI524311 VKX524311:VLE524311 VUT524311:VVA524311 WEP524311:WEW524311 WOL524311:WOS524311 WYH524311:WYO524311 LV589847:MC589847 VR589847:VY589847 AFN589847:AFU589847 APJ589847:APQ589847 AZF589847:AZM589847 BJB589847:BJI589847 BSX589847:BTE589847 CCT589847:CDA589847 CMP589847:CMW589847 CWL589847:CWS589847 DGH589847:DGO589847 DQD589847:DQK589847 DZZ589847:EAG589847 EJV589847:EKC589847 ETR589847:ETY589847 FDN589847:FDU589847 FNJ589847:FNQ589847 FXF589847:FXM589847 GHB589847:GHI589847 GQX589847:GRE589847 HAT589847:HBA589847 HKP589847:HKW589847 HUL589847:HUS589847 IEH589847:IEO589847 IOD589847:IOK589847 IXZ589847:IYG589847 JHV589847:JIC589847 JRR589847:JRY589847 KBN589847:KBU589847 KLJ589847:KLQ589847 KVF589847:KVM589847 LFB589847:LFI589847 LOX589847:LPE589847 LYT589847:LZA589847 MIP589847:MIW589847 MSL589847:MSS589847 NCH589847:NCO589847 NMD589847:NMK589847 NVZ589847:NWG589847 OFV589847:OGC589847 OPR589847:OPY589847 OZN589847:OZU589847 PJJ589847:PJQ589847 PTF589847:PTM589847 QDB589847:QDI589847 QMX589847:QNE589847 QWT589847:QXA589847 RGP589847:RGW589847 RQL589847:RQS589847 SAH589847:SAO589847 SKD589847:SKK589847 STZ589847:SUG589847 TDV589847:TEC589847 TNR589847:TNY589847 TXN589847:TXU589847 UHJ589847:UHQ589847 URF589847:URM589847 VBB589847:VBI589847 VKX589847:VLE589847 VUT589847:VVA589847 WEP589847:WEW589847 WOL589847:WOS589847 WYH589847:WYO589847 LV655383:MC655383 VR655383:VY655383 AFN655383:AFU655383 APJ655383:APQ655383 AZF655383:AZM655383 BJB655383:BJI655383 BSX655383:BTE655383 CCT655383:CDA655383 CMP655383:CMW655383 CWL655383:CWS655383 DGH655383:DGO655383 DQD655383:DQK655383 DZZ655383:EAG655383 EJV655383:EKC655383 ETR655383:ETY655383 FDN655383:FDU655383 FNJ655383:FNQ655383 FXF655383:FXM655383 GHB655383:GHI655383 GQX655383:GRE655383 HAT655383:HBA655383 HKP655383:HKW655383 HUL655383:HUS655383 IEH655383:IEO655383 IOD655383:IOK655383 IXZ655383:IYG655383 JHV655383:JIC655383 JRR655383:JRY655383 KBN655383:KBU655383 KLJ655383:KLQ655383 KVF655383:KVM655383 LFB655383:LFI655383 LOX655383:LPE655383 LYT655383:LZA655383 MIP655383:MIW655383 MSL655383:MSS655383 NCH655383:NCO655383 NMD655383:NMK655383 NVZ655383:NWG655383 OFV655383:OGC655383 OPR655383:OPY655383 OZN655383:OZU655383 PJJ655383:PJQ655383 PTF655383:PTM655383 QDB655383:QDI655383 QMX655383:QNE655383 QWT655383:QXA655383 RGP655383:RGW655383 RQL655383:RQS655383 SAH655383:SAO655383 SKD655383:SKK655383 STZ655383:SUG655383 TDV655383:TEC655383 TNR655383:TNY655383 TXN655383:TXU655383 UHJ655383:UHQ655383 URF655383:URM655383 VBB655383:VBI655383 VKX655383:VLE655383 VUT655383:VVA655383 WEP655383:WEW655383 WOL655383:WOS655383 WYH655383:WYO655383 LV720919:MC720919 VR720919:VY720919 AFN720919:AFU720919 APJ720919:APQ720919 AZF720919:AZM720919 BJB720919:BJI720919 BSX720919:BTE720919 CCT720919:CDA720919 CMP720919:CMW720919 CWL720919:CWS720919 DGH720919:DGO720919 DQD720919:DQK720919 DZZ720919:EAG720919 EJV720919:EKC720919 ETR720919:ETY720919 FDN720919:FDU720919 FNJ720919:FNQ720919 FXF720919:FXM720919 GHB720919:GHI720919 GQX720919:GRE720919 HAT720919:HBA720919 HKP720919:HKW720919 HUL720919:HUS720919 IEH720919:IEO720919 IOD720919:IOK720919 IXZ720919:IYG720919 JHV720919:JIC720919 JRR720919:JRY720919 KBN720919:KBU720919 KLJ720919:KLQ720919 KVF720919:KVM720919 LFB720919:LFI720919 LOX720919:LPE720919 LYT720919:LZA720919 MIP720919:MIW720919 MSL720919:MSS720919 NCH720919:NCO720919 NMD720919:NMK720919 NVZ720919:NWG720919 OFV720919:OGC720919 OPR720919:OPY720919 OZN720919:OZU720919 PJJ720919:PJQ720919 PTF720919:PTM720919 QDB720919:QDI720919 QMX720919:QNE720919 QWT720919:QXA720919 RGP720919:RGW720919 RQL720919:RQS720919 SAH720919:SAO720919 SKD720919:SKK720919 STZ720919:SUG720919 TDV720919:TEC720919 TNR720919:TNY720919 TXN720919:TXU720919 UHJ720919:UHQ720919 URF720919:URM720919 VBB720919:VBI720919 VKX720919:VLE720919 VUT720919:VVA720919 WEP720919:WEW720919 WOL720919:WOS720919 WYH720919:WYO720919 LV786455:MC786455 VR786455:VY786455 AFN786455:AFU786455 APJ786455:APQ786455 AZF786455:AZM786455 BJB786455:BJI786455 BSX786455:BTE786455 CCT786455:CDA786455 CMP786455:CMW786455 CWL786455:CWS786455 DGH786455:DGO786455 DQD786455:DQK786455 DZZ786455:EAG786455 EJV786455:EKC786455 ETR786455:ETY786455 FDN786455:FDU786455 FNJ786455:FNQ786455 FXF786455:FXM786455 GHB786455:GHI786455 GQX786455:GRE786455 HAT786455:HBA786455 HKP786455:HKW786455 HUL786455:HUS786455 IEH786455:IEO786455 IOD786455:IOK786455 IXZ786455:IYG786455 JHV786455:JIC786455 JRR786455:JRY786455 KBN786455:KBU786455 KLJ786455:KLQ786455 KVF786455:KVM786455 LFB786455:LFI786455 LOX786455:LPE786455 LYT786455:LZA786455 MIP786455:MIW786455 MSL786455:MSS786455 NCH786455:NCO786455 NMD786455:NMK786455 NVZ786455:NWG786455 OFV786455:OGC786455 OPR786455:OPY786455 OZN786455:OZU786455 PJJ786455:PJQ786455 PTF786455:PTM786455 QDB786455:QDI786455 QMX786455:QNE786455 QWT786455:QXA786455 RGP786455:RGW786455 RQL786455:RQS786455 SAH786455:SAO786455 SKD786455:SKK786455 STZ786455:SUG786455 TDV786455:TEC786455 TNR786455:TNY786455 TXN786455:TXU786455 UHJ786455:UHQ786455 URF786455:URM786455 VBB786455:VBI786455 VKX786455:VLE786455 VUT786455:VVA786455 WEP786455:WEW786455 WOL786455:WOS786455 WYH786455:WYO786455 LV851991:MC851991 VR851991:VY851991 AFN851991:AFU851991 APJ851991:APQ851991 AZF851991:AZM851991 BJB851991:BJI851991 BSX851991:BTE851991 CCT851991:CDA851991 CMP851991:CMW851991 CWL851991:CWS851991 DGH851991:DGO851991 DQD851991:DQK851991 DZZ851991:EAG851991 EJV851991:EKC851991 ETR851991:ETY851991 FDN851991:FDU851991 FNJ851991:FNQ851991 FXF851991:FXM851991 GHB851991:GHI851991 GQX851991:GRE851991 HAT851991:HBA851991 HKP851991:HKW851991 HUL851991:HUS851991 IEH851991:IEO851991 IOD851991:IOK851991 IXZ851991:IYG851991 JHV851991:JIC851991 JRR851991:JRY851991 KBN851991:KBU851991 KLJ851991:KLQ851991 KVF851991:KVM851991 LFB851991:LFI851991 LOX851991:LPE851991 LYT851991:LZA851991 MIP851991:MIW851991 MSL851991:MSS851991 NCH851991:NCO851991 NMD851991:NMK851991 NVZ851991:NWG851991 OFV851991:OGC851991 OPR851991:OPY851991 OZN851991:OZU851991 PJJ851991:PJQ851991 PTF851991:PTM851991 QDB851991:QDI851991 QMX851991:QNE851991 QWT851991:QXA851991 RGP851991:RGW851991 RQL851991:RQS851991 SAH851991:SAO851991 SKD851991:SKK851991 STZ851991:SUG851991 TDV851991:TEC851991 TNR851991:TNY851991 TXN851991:TXU851991 UHJ851991:UHQ851991 URF851991:URM851991 VBB851991:VBI851991 VKX851991:VLE851991 VUT851991:VVA851991 WEP851991:WEW851991 WOL851991:WOS851991 WYH851991:WYO851991 LV917527:MC917527 VR917527:VY917527 AFN917527:AFU917527 APJ917527:APQ917527 AZF917527:AZM917527 BJB917527:BJI917527 BSX917527:BTE917527 CCT917527:CDA917527 CMP917527:CMW917527 CWL917527:CWS917527 DGH917527:DGO917527 DQD917527:DQK917527 DZZ917527:EAG917527 EJV917527:EKC917527 ETR917527:ETY917527 FDN917527:FDU917527 FNJ917527:FNQ917527 FXF917527:FXM917527 GHB917527:GHI917527 GQX917527:GRE917527 HAT917527:HBA917527 HKP917527:HKW917527 HUL917527:HUS917527 IEH917527:IEO917527 IOD917527:IOK917527 IXZ917527:IYG917527 JHV917527:JIC917527 JRR917527:JRY917527 KBN917527:KBU917527 KLJ917527:KLQ917527 KVF917527:KVM917527 LFB917527:LFI917527 LOX917527:LPE917527 LYT917527:LZA917527 MIP917527:MIW917527 MSL917527:MSS917527 NCH917527:NCO917527 NMD917527:NMK917527 NVZ917527:NWG917527 OFV917527:OGC917527 OPR917527:OPY917527 OZN917527:OZU917527 PJJ917527:PJQ917527 PTF917527:PTM917527 QDB917527:QDI917527 QMX917527:QNE917527 QWT917527:QXA917527 RGP917527:RGW917527 RQL917527:RQS917527 SAH917527:SAO917527 SKD917527:SKK917527 STZ917527:SUG917527 TDV917527:TEC917527 TNR917527:TNY917527 TXN917527:TXU917527 UHJ917527:UHQ917527 URF917527:URM917527 VBB917527:VBI917527 VKX917527:VLE917527 VUT917527:VVA917527 WEP917527:WEW917527 WOL917527:WOS917527 WYH917527:WYO917527 WYH983063:WYO983063 LV983063:MC983063 VR983063:VY983063 AFN983063:AFU983063 APJ983063:APQ983063 AZF983063:AZM983063 BJB983063:BJI983063 BSX983063:BTE983063 CCT983063:CDA983063 CMP983063:CMW983063 CWL983063:CWS983063 DGH983063:DGO983063 DQD983063:DQK983063 DZZ983063:EAG983063 EJV983063:EKC983063 ETR983063:ETY983063 FDN983063:FDU983063 FNJ983063:FNQ983063 FXF983063:FXM983063 GHB983063:GHI983063 GQX983063:GRE983063 HAT983063:HBA983063 HKP983063:HKW983063 HUL983063:HUS983063 IEH983063:IEO983063 IOD983063:IOK983063 IXZ983063:IYG983063 JHV983063:JIC983063 JRR983063:JRY983063 KBN983063:KBU983063 KLJ983063:KLQ983063 KVF983063:KVM983063 LFB983063:LFI983063 LOX983063:LPE983063 LYT983063:LZA983063 MIP983063:MIW983063 MSL983063:MSS983063 NCH983063:NCO983063 NMD983063:NMK983063 NVZ983063:NWG983063 OFV983063:OGC983063 OPR983063:OPY983063 OZN983063:OZU983063 PJJ983063:PJQ983063 PTF983063:PTM983063 QDB983063:QDI983063 QMX983063:QNE983063 QWT983063:QXA983063 RGP983063:RGW983063 RQL983063:RQS983063 SAH983063:SAO983063 SKD983063:SKK983063 STZ983063:SUG983063 TDV983063:TEC983063 TNR983063:TNY983063 TXN983063:TXU983063 UHJ983063:UHQ983063 URF983063:URM983063 VBB983063:VBI983063 VKX983063:VLE983063 VUT983063:VVA983063 WEP983063:WEW983063 WOL983063:WOS983063 O917527:CG917527 O851991:CG851991 O786455:CG786455 O720919:CG720919 O655383:CG655383 O589847:CG589847 O524311:CG524311 O458775:CG458775 O393239:CG393239 O327703:CG327703 O262167:CG262167 O196631:CG196631 O131095:CG131095 O65559:CG65559 O983063:CG983063 WEP27:WEW27 VUT27:VVA27 VBB27:VBI27 VKX27:VLE27 UHJ27:UHQ27 WYH27:WYO27 WOL27:WOS27 URF27:URM27 LV27:MC27 VR27:VY27 AFN27:AFU27 APJ27:APQ27 AZF27:AZM27 BJB27:BJI27 BSX27:BTE27 CCT27:CDA27 CMP27:CMW27 CWL27:CWS27 DGH27:DGO27 DQD27:DQK27 DZZ27:EAG27 EJV27:EKC27 ETR27:ETY27 FDN27:FDU27 FNJ27:FNQ27 FXF27:FXM27 GHB27:GHI27 GQX27:GRE27 HAT27:HBA27 HKP27:HKW27 HUL27:HUS27 IEH27:IEO27 IOD27:IOK27 IXZ27:IYG27 JHV27:JIC27 JRR27:JRY27 KBN27:KBU27 KLJ27:KLQ27 KVF27:KVM27 LFB27:LFI27 LOX27:LPE27 LYT27:LZA27 MIP27:MIW27 MSL27:MSS27 NCH27:NCO27 NMD27:NMK27 NVZ27:NWG27 OFV27:OGC27 OPR27:OPY27 OZN27:OZU27 PJJ27:PJQ27 PTF27:PTM27 QDB27:QDI27 QMX27:QNE27 QWT27:QXA27 RGP27:RGW27 RQL27:RQS27 SAH27:SAO27 SKD27:SKK27 STZ27:SUG27 TDV27:TEC27 TNR27:TNY27 TXN27:TXU27" xr:uid="{00000000-0002-0000-0C00-000005000000}">
      <formula1>kind_of_cons</formula1>
    </dataValidation>
    <dataValidation type="textLength" operator="lessThanOrEqual" allowBlank="1" showInputMessage="1" showErrorMessage="1" errorTitle="Ошибка" error="Допускается ввод не более 900 символов!" sqref="WYP983058:WYP983065 WOT983058:WOT983065 CH65554:CH65561 MD65554:MD65561 VZ65554:VZ65561 AFV65554:AFV65561 APR65554:APR65561 AZN65554:AZN65561 BJJ65554:BJJ65561 BTF65554:BTF65561 CDB65554:CDB65561 CMX65554:CMX65561 CWT65554:CWT65561 DGP65554:DGP65561 DQL65554:DQL65561 EAH65554:EAH65561 EKD65554:EKD65561 ETZ65554:ETZ65561 FDV65554:FDV65561 FNR65554:FNR65561 FXN65554:FXN65561 GHJ65554:GHJ65561 GRF65554:GRF65561 HBB65554:HBB65561 HKX65554:HKX65561 HUT65554:HUT65561 IEP65554:IEP65561 IOL65554:IOL65561 IYH65554:IYH65561 JID65554:JID65561 JRZ65554:JRZ65561 KBV65554:KBV65561 KLR65554:KLR65561 KVN65554:KVN65561 LFJ65554:LFJ65561 LPF65554:LPF65561 LZB65554:LZB65561 MIX65554:MIX65561 MST65554:MST65561 NCP65554:NCP65561 NML65554:NML65561 NWH65554:NWH65561 OGD65554:OGD65561 OPZ65554:OPZ65561 OZV65554:OZV65561 PJR65554:PJR65561 PTN65554:PTN65561 QDJ65554:QDJ65561 QNF65554:QNF65561 QXB65554:QXB65561 RGX65554:RGX65561 RQT65554:RQT65561 SAP65554:SAP65561 SKL65554:SKL65561 SUH65554:SUH65561 TED65554:TED65561 TNZ65554:TNZ65561 TXV65554:TXV65561 UHR65554:UHR65561 URN65554:URN65561 VBJ65554:VBJ65561 VLF65554:VLF65561 VVB65554:VVB65561 WEX65554:WEX65561 WOT65554:WOT65561 WYP65554:WYP65561 CH131090:CH131097 MD131090:MD131097 VZ131090:VZ131097 AFV131090:AFV131097 APR131090:APR131097 AZN131090:AZN131097 BJJ131090:BJJ131097 BTF131090:BTF131097 CDB131090:CDB131097 CMX131090:CMX131097 CWT131090:CWT131097 DGP131090:DGP131097 DQL131090:DQL131097 EAH131090:EAH131097 EKD131090:EKD131097 ETZ131090:ETZ131097 FDV131090:FDV131097 FNR131090:FNR131097 FXN131090:FXN131097 GHJ131090:GHJ131097 GRF131090:GRF131097 HBB131090:HBB131097 HKX131090:HKX131097 HUT131090:HUT131097 IEP131090:IEP131097 IOL131090:IOL131097 IYH131090:IYH131097 JID131090:JID131097 JRZ131090:JRZ131097 KBV131090:KBV131097 KLR131090:KLR131097 KVN131090:KVN131097 LFJ131090:LFJ131097 LPF131090:LPF131097 LZB131090:LZB131097 MIX131090:MIX131097 MST131090:MST131097 NCP131090:NCP131097 NML131090:NML131097 NWH131090:NWH131097 OGD131090:OGD131097 OPZ131090:OPZ131097 OZV131090:OZV131097 PJR131090:PJR131097 PTN131090:PTN131097 QDJ131090:QDJ131097 QNF131090:QNF131097 QXB131090:QXB131097 RGX131090:RGX131097 RQT131090:RQT131097 SAP131090:SAP131097 SKL131090:SKL131097 SUH131090:SUH131097 TED131090:TED131097 TNZ131090:TNZ131097 TXV131090:TXV131097 UHR131090:UHR131097 URN131090:URN131097 VBJ131090:VBJ131097 VLF131090:VLF131097 VVB131090:VVB131097 WEX131090:WEX131097 WOT131090:WOT131097 WYP131090:WYP131097 CH196626:CH196633 MD196626:MD196633 VZ196626:VZ196633 AFV196626:AFV196633 APR196626:APR196633 AZN196626:AZN196633 BJJ196626:BJJ196633 BTF196626:BTF196633 CDB196626:CDB196633 CMX196626:CMX196633 CWT196626:CWT196633 DGP196626:DGP196633 DQL196626:DQL196633 EAH196626:EAH196633 EKD196626:EKD196633 ETZ196626:ETZ196633 FDV196626:FDV196633 FNR196626:FNR196633 FXN196626:FXN196633 GHJ196626:GHJ196633 GRF196626:GRF196633 HBB196626:HBB196633 HKX196626:HKX196633 HUT196626:HUT196633 IEP196626:IEP196633 IOL196626:IOL196633 IYH196626:IYH196633 JID196626:JID196633 JRZ196626:JRZ196633 KBV196626:KBV196633 KLR196626:KLR196633 KVN196626:KVN196633 LFJ196626:LFJ196633 LPF196626:LPF196633 LZB196626:LZB196633 MIX196626:MIX196633 MST196626:MST196633 NCP196626:NCP196633 NML196626:NML196633 NWH196626:NWH196633 OGD196626:OGD196633 OPZ196626:OPZ196633 OZV196626:OZV196633 PJR196626:PJR196633 PTN196626:PTN196633 QDJ196626:QDJ196633 QNF196626:QNF196633 QXB196626:QXB196633 RGX196626:RGX196633 RQT196626:RQT196633 SAP196626:SAP196633 SKL196626:SKL196633 SUH196626:SUH196633 TED196626:TED196633 TNZ196626:TNZ196633 TXV196626:TXV196633 UHR196626:UHR196633 URN196626:URN196633 VBJ196626:VBJ196633 VLF196626:VLF196633 VVB196626:VVB196633 WEX196626:WEX196633 WOT196626:WOT196633 WYP196626:WYP196633 CH262162:CH262169 MD262162:MD262169 VZ262162:VZ262169 AFV262162:AFV262169 APR262162:APR262169 AZN262162:AZN262169 BJJ262162:BJJ262169 BTF262162:BTF262169 CDB262162:CDB262169 CMX262162:CMX262169 CWT262162:CWT262169 DGP262162:DGP262169 DQL262162:DQL262169 EAH262162:EAH262169 EKD262162:EKD262169 ETZ262162:ETZ262169 FDV262162:FDV262169 FNR262162:FNR262169 FXN262162:FXN262169 GHJ262162:GHJ262169 GRF262162:GRF262169 HBB262162:HBB262169 HKX262162:HKX262169 HUT262162:HUT262169 IEP262162:IEP262169 IOL262162:IOL262169 IYH262162:IYH262169 JID262162:JID262169 JRZ262162:JRZ262169 KBV262162:KBV262169 KLR262162:KLR262169 KVN262162:KVN262169 LFJ262162:LFJ262169 LPF262162:LPF262169 LZB262162:LZB262169 MIX262162:MIX262169 MST262162:MST262169 NCP262162:NCP262169 NML262162:NML262169 NWH262162:NWH262169 OGD262162:OGD262169 OPZ262162:OPZ262169 OZV262162:OZV262169 PJR262162:PJR262169 PTN262162:PTN262169 QDJ262162:QDJ262169 QNF262162:QNF262169 QXB262162:QXB262169 RGX262162:RGX262169 RQT262162:RQT262169 SAP262162:SAP262169 SKL262162:SKL262169 SUH262162:SUH262169 TED262162:TED262169 TNZ262162:TNZ262169 TXV262162:TXV262169 UHR262162:UHR262169 URN262162:URN262169 VBJ262162:VBJ262169 VLF262162:VLF262169 VVB262162:VVB262169 WEX262162:WEX262169 WOT262162:WOT262169 WYP262162:WYP262169 CH327698:CH327705 MD327698:MD327705 VZ327698:VZ327705 AFV327698:AFV327705 APR327698:APR327705 AZN327698:AZN327705 BJJ327698:BJJ327705 BTF327698:BTF327705 CDB327698:CDB327705 CMX327698:CMX327705 CWT327698:CWT327705 DGP327698:DGP327705 DQL327698:DQL327705 EAH327698:EAH327705 EKD327698:EKD327705 ETZ327698:ETZ327705 FDV327698:FDV327705 FNR327698:FNR327705 FXN327698:FXN327705 GHJ327698:GHJ327705 GRF327698:GRF327705 HBB327698:HBB327705 HKX327698:HKX327705 HUT327698:HUT327705 IEP327698:IEP327705 IOL327698:IOL327705 IYH327698:IYH327705 JID327698:JID327705 JRZ327698:JRZ327705 KBV327698:KBV327705 KLR327698:KLR327705 KVN327698:KVN327705 LFJ327698:LFJ327705 LPF327698:LPF327705 LZB327698:LZB327705 MIX327698:MIX327705 MST327698:MST327705 NCP327698:NCP327705 NML327698:NML327705 NWH327698:NWH327705 OGD327698:OGD327705 OPZ327698:OPZ327705 OZV327698:OZV327705 PJR327698:PJR327705 PTN327698:PTN327705 QDJ327698:QDJ327705 QNF327698:QNF327705 QXB327698:QXB327705 RGX327698:RGX327705 RQT327698:RQT327705 SAP327698:SAP327705 SKL327698:SKL327705 SUH327698:SUH327705 TED327698:TED327705 TNZ327698:TNZ327705 TXV327698:TXV327705 UHR327698:UHR327705 URN327698:URN327705 VBJ327698:VBJ327705 VLF327698:VLF327705 VVB327698:VVB327705 WEX327698:WEX327705 WOT327698:WOT327705 WYP327698:WYP327705 CH393234:CH393241 MD393234:MD393241 VZ393234:VZ393241 AFV393234:AFV393241 APR393234:APR393241 AZN393234:AZN393241 BJJ393234:BJJ393241 BTF393234:BTF393241 CDB393234:CDB393241 CMX393234:CMX393241 CWT393234:CWT393241 DGP393234:DGP393241 DQL393234:DQL393241 EAH393234:EAH393241 EKD393234:EKD393241 ETZ393234:ETZ393241 FDV393234:FDV393241 FNR393234:FNR393241 FXN393234:FXN393241 GHJ393234:GHJ393241 GRF393234:GRF393241 HBB393234:HBB393241 HKX393234:HKX393241 HUT393234:HUT393241 IEP393234:IEP393241 IOL393234:IOL393241 IYH393234:IYH393241 JID393234:JID393241 JRZ393234:JRZ393241 KBV393234:KBV393241 KLR393234:KLR393241 KVN393234:KVN393241 LFJ393234:LFJ393241 LPF393234:LPF393241 LZB393234:LZB393241 MIX393234:MIX393241 MST393234:MST393241 NCP393234:NCP393241 NML393234:NML393241 NWH393234:NWH393241 OGD393234:OGD393241 OPZ393234:OPZ393241 OZV393234:OZV393241 PJR393234:PJR393241 PTN393234:PTN393241 QDJ393234:QDJ393241 QNF393234:QNF393241 QXB393234:QXB393241 RGX393234:RGX393241 RQT393234:RQT393241 SAP393234:SAP393241 SKL393234:SKL393241 SUH393234:SUH393241 TED393234:TED393241 TNZ393234:TNZ393241 TXV393234:TXV393241 UHR393234:UHR393241 URN393234:URN393241 VBJ393234:VBJ393241 VLF393234:VLF393241 VVB393234:VVB393241 WEX393234:WEX393241 WOT393234:WOT393241 WYP393234:WYP393241 CH458770:CH458777 MD458770:MD458777 VZ458770:VZ458777 AFV458770:AFV458777 APR458770:APR458777 AZN458770:AZN458777 BJJ458770:BJJ458777 BTF458770:BTF458777 CDB458770:CDB458777 CMX458770:CMX458777 CWT458770:CWT458777 DGP458770:DGP458777 DQL458770:DQL458777 EAH458770:EAH458777 EKD458770:EKD458777 ETZ458770:ETZ458777 FDV458770:FDV458777 FNR458770:FNR458777 FXN458770:FXN458777 GHJ458770:GHJ458777 GRF458770:GRF458777 HBB458770:HBB458777 HKX458770:HKX458777 HUT458770:HUT458777 IEP458770:IEP458777 IOL458770:IOL458777 IYH458770:IYH458777 JID458770:JID458777 JRZ458770:JRZ458777 KBV458770:KBV458777 KLR458770:KLR458777 KVN458770:KVN458777 LFJ458770:LFJ458777 LPF458770:LPF458777 LZB458770:LZB458777 MIX458770:MIX458777 MST458770:MST458777 NCP458770:NCP458777 NML458770:NML458777 NWH458770:NWH458777 OGD458770:OGD458777 OPZ458770:OPZ458777 OZV458770:OZV458777 PJR458770:PJR458777 PTN458770:PTN458777 QDJ458770:QDJ458777 QNF458770:QNF458777 QXB458770:QXB458777 RGX458770:RGX458777 RQT458770:RQT458777 SAP458770:SAP458777 SKL458770:SKL458777 SUH458770:SUH458777 TED458770:TED458777 TNZ458770:TNZ458777 TXV458770:TXV458777 UHR458770:UHR458777 URN458770:URN458777 VBJ458770:VBJ458777 VLF458770:VLF458777 VVB458770:VVB458777 WEX458770:WEX458777 WOT458770:WOT458777 WYP458770:WYP458777 CH524306:CH524313 MD524306:MD524313 VZ524306:VZ524313 AFV524306:AFV524313 APR524306:APR524313 AZN524306:AZN524313 BJJ524306:BJJ524313 BTF524306:BTF524313 CDB524306:CDB524313 CMX524306:CMX524313 CWT524306:CWT524313 DGP524306:DGP524313 DQL524306:DQL524313 EAH524306:EAH524313 EKD524306:EKD524313 ETZ524306:ETZ524313 FDV524306:FDV524313 FNR524306:FNR524313 FXN524306:FXN524313 GHJ524306:GHJ524313 GRF524306:GRF524313 HBB524306:HBB524313 HKX524306:HKX524313 HUT524306:HUT524313 IEP524306:IEP524313 IOL524306:IOL524313 IYH524306:IYH524313 JID524306:JID524313 JRZ524306:JRZ524313 KBV524306:KBV524313 KLR524306:KLR524313 KVN524306:KVN524313 LFJ524306:LFJ524313 LPF524306:LPF524313 LZB524306:LZB524313 MIX524306:MIX524313 MST524306:MST524313 NCP524306:NCP524313 NML524306:NML524313 NWH524306:NWH524313 OGD524306:OGD524313 OPZ524306:OPZ524313 OZV524306:OZV524313 PJR524306:PJR524313 PTN524306:PTN524313 QDJ524306:QDJ524313 QNF524306:QNF524313 QXB524306:QXB524313 RGX524306:RGX524313 RQT524306:RQT524313 SAP524306:SAP524313 SKL524306:SKL524313 SUH524306:SUH524313 TED524306:TED524313 TNZ524306:TNZ524313 TXV524306:TXV524313 UHR524306:UHR524313 URN524306:URN524313 VBJ524306:VBJ524313 VLF524306:VLF524313 VVB524306:VVB524313 WEX524306:WEX524313 WOT524306:WOT524313 WYP524306:WYP524313 CH589842:CH589849 MD589842:MD589849 VZ589842:VZ589849 AFV589842:AFV589849 APR589842:APR589849 AZN589842:AZN589849 BJJ589842:BJJ589849 BTF589842:BTF589849 CDB589842:CDB589849 CMX589842:CMX589849 CWT589842:CWT589849 DGP589842:DGP589849 DQL589842:DQL589849 EAH589842:EAH589849 EKD589842:EKD589849 ETZ589842:ETZ589849 FDV589842:FDV589849 FNR589842:FNR589849 FXN589842:FXN589849 GHJ589842:GHJ589849 GRF589842:GRF589849 HBB589842:HBB589849 HKX589842:HKX589849 HUT589842:HUT589849 IEP589842:IEP589849 IOL589842:IOL589849 IYH589842:IYH589849 JID589842:JID589849 JRZ589842:JRZ589849 KBV589842:KBV589849 KLR589842:KLR589849 KVN589842:KVN589849 LFJ589842:LFJ589849 LPF589842:LPF589849 LZB589842:LZB589849 MIX589842:MIX589849 MST589842:MST589849 NCP589842:NCP589849 NML589842:NML589849 NWH589842:NWH589849 OGD589842:OGD589849 OPZ589842:OPZ589849 OZV589842:OZV589849 PJR589842:PJR589849 PTN589842:PTN589849 QDJ589842:QDJ589849 QNF589842:QNF589849 QXB589842:QXB589849 RGX589842:RGX589849 RQT589842:RQT589849 SAP589842:SAP589849 SKL589842:SKL589849 SUH589842:SUH589849 TED589842:TED589849 TNZ589842:TNZ589849 TXV589842:TXV589849 UHR589842:UHR589849 URN589842:URN589849 VBJ589842:VBJ589849 VLF589842:VLF589849 VVB589842:VVB589849 WEX589842:WEX589849 WOT589842:WOT589849 WYP589842:WYP589849 CH655378:CH655385 MD655378:MD655385 VZ655378:VZ655385 AFV655378:AFV655385 APR655378:APR655385 AZN655378:AZN655385 BJJ655378:BJJ655385 BTF655378:BTF655385 CDB655378:CDB655385 CMX655378:CMX655385 CWT655378:CWT655385 DGP655378:DGP655385 DQL655378:DQL655385 EAH655378:EAH655385 EKD655378:EKD655385 ETZ655378:ETZ655385 FDV655378:FDV655385 FNR655378:FNR655385 FXN655378:FXN655385 GHJ655378:GHJ655385 GRF655378:GRF655385 HBB655378:HBB655385 HKX655378:HKX655385 HUT655378:HUT655385 IEP655378:IEP655385 IOL655378:IOL655385 IYH655378:IYH655385 JID655378:JID655385 JRZ655378:JRZ655385 KBV655378:KBV655385 KLR655378:KLR655385 KVN655378:KVN655385 LFJ655378:LFJ655385 LPF655378:LPF655385 LZB655378:LZB655385 MIX655378:MIX655385 MST655378:MST655385 NCP655378:NCP655385 NML655378:NML655385 NWH655378:NWH655385 OGD655378:OGD655385 OPZ655378:OPZ655385 OZV655378:OZV655385 PJR655378:PJR655385 PTN655378:PTN655385 QDJ655378:QDJ655385 QNF655378:QNF655385 QXB655378:QXB655385 RGX655378:RGX655385 RQT655378:RQT655385 SAP655378:SAP655385 SKL655378:SKL655385 SUH655378:SUH655385 TED655378:TED655385 TNZ655378:TNZ655385 TXV655378:TXV655385 UHR655378:UHR655385 URN655378:URN655385 VBJ655378:VBJ655385 VLF655378:VLF655385 VVB655378:VVB655385 WEX655378:WEX655385 WOT655378:WOT655385 WYP655378:WYP655385 CH720914:CH720921 MD720914:MD720921 VZ720914:VZ720921 AFV720914:AFV720921 APR720914:APR720921 AZN720914:AZN720921 BJJ720914:BJJ720921 BTF720914:BTF720921 CDB720914:CDB720921 CMX720914:CMX720921 CWT720914:CWT720921 DGP720914:DGP720921 DQL720914:DQL720921 EAH720914:EAH720921 EKD720914:EKD720921 ETZ720914:ETZ720921 FDV720914:FDV720921 FNR720914:FNR720921 FXN720914:FXN720921 GHJ720914:GHJ720921 GRF720914:GRF720921 HBB720914:HBB720921 HKX720914:HKX720921 HUT720914:HUT720921 IEP720914:IEP720921 IOL720914:IOL720921 IYH720914:IYH720921 JID720914:JID720921 JRZ720914:JRZ720921 KBV720914:KBV720921 KLR720914:KLR720921 KVN720914:KVN720921 LFJ720914:LFJ720921 LPF720914:LPF720921 LZB720914:LZB720921 MIX720914:MIX720921 MST720914:MST720921 NCP720914:NCP720921 NML720914:NML720921 NWH720914:NWH720921 OGD720914:OGD720921 OPZ720914:OPZ720921 OZV720914:OZV720921 PJR720914:PJR720921 PTN720914:PTN720921 QDJ720914:QDJ720921 QNF720914:QNF720921 QXB720914:QXB720921 RGX720914:RGX720921 RQT720914:RQT720921 SAP720914:SAP720921 SKL720914:SKL720921 SUH720914:SUH720921 TED720914:TED720921 TNZ720914:TNZ720921 TXV720914:TXV720921 UHR720914:UHR720921 URN720914:URN720921 VBJ720914:VBJ720921 VLF720914:VLF720921 VVB720914:VVB720921 WEX720914:WEX720921 WOT720914:WOT720921 WYP720914:WYP720921 CH786450:CH786457 MD786450:MD786457 VZ786450:VZ786457 AFV786450:AFV786457 APR786450:APR786457 AZN786450:AZN786457 BJJ786450:BJJ786457 BTF786450:BTF786457 CDB786450:CDB786457 CMX786450:CMX786457 CWT786450:CWT786457 DGP786450:DGP786457 DQL786450:DQL786457 EAH786450:EAH786457 EKD786450:EKD786457 ETZ786450:ETZ786457 FDV786450:FDV786457 FNR786450:FNR786457 FXN786450:FXN786457 GHJ786450:GHJ786457 GRF786450:GRF786457 HBB786450:HBB786457 HKX786450:HKX786457 HUT786450:HUT786457 IEP786450:IEP786457 IOL786450:IOL786457 IYH786450:IYH786457 JID786450:JID786457 JRZ786450:JRZ786457 KBV786450:KBV786457 KLR786450:KLR786457 KVN786450:KVN786457 LFJ786450:LFJ786457 LPF786450:LPF786457 LZB786450:LZB786457 MIX786450:MIX786457 MST786450:MST786457 NCP786450:NCP786457 NML786450:NML786457 NWH786450:NWH786457 OGD786450:OGD786457 OPZ786450:OPZ786457 OZV786450:OZV786457 PJR786450:PJR786457 PTN786450:PTN786457 QDJ786450:QDJ786457 QNF786450:QNF786457 QXB786450:QXB786457 RGX786450:RGX786457 RQT786450:RQT786457 SAP786450:SAP786457 SKL786450:SKL786457 SUH786450:SUH786457 TED786450:TED786457 TNZ786450:TNZ786457 TXV786450:TXV786457 UHR786450:UHR786457 URN786450:URN786457 VBJ786450:VBJ786457 VLF786450:VLF786457 VVB786450:VVB786457 WEX786450:WEX786457 WOT786450:WOT786457 WYP786450:WYP786457 CH851986:CH851993 MD851986:MD851993 VZ851986:VZ851993 AFV851986:AFV851993 APR851986:APR851993 AZN851986:AZN851993 BJJ851986:BJJ851993 BTF851986:BTF851993 CDB851986:CDB851993 CMX851986:CMX851993 CWT851986:CWT851993 DGP851986:DGP851993 DQL851986:DQL851993 EAH851986:EAH851993 EKD851986:EKD851993 ETZ851986:ETZ851993 FDV851986:FDV851993 FNR851986:FNR851993 FXN851986:FXN851993 GHJ851986:GHJ851993 GRF851986:GRF851993 HBB851986:HBB851993 HKX851986:HKX851993 HUT851986:HUT851993 IEP851986:IEP851993 IOL851986:IOL851993 IYH851986:IYH851993 JID851986:JID851993 JRZ851986:JRZ851993 KBV851986:KBV851993 KLR851986:KLR851993 KVN851986:KVN851993 LFJ851986:LFJ851993 LPF851986:LPF851993 LZB851986:LZB851993 MIX851986:MIX851993 MST851986:MST851993 NCP851986:NCP851993 NML851986:NML851993 NWH851986:NWH851993 OGD851986:OGD851993 OPZ851986:OPZ851993 OZV851986:OZV851993 PJR851986:PJR851993 PTN851986:PTN851993 QDJ851986:QDJ851993 QNF851986:QNF851993 QXB851986:QXB851993 RGX851986:RGX851993 RQT851986:RQT851993 SAP851986:SAP851993 SKL851986:SKL851993 SUH851986:SUH851993 TED851986:TED851993 TNZ851986:TNZ851993 TXV851986:TXV851993 UHR851986:UHR851993 URN851986:URN851993 VBJ851986:VBJ851993 VLF851986:VLF851993 VVB851986:VVB851993 WEX851986:WEX851993 WOT851986:WOT851993 WYP851986:WYP851993 CH917522:CH917529 MD917522:MD917529 VZ917522:VZ917529 AFV917522:AFV917529 APR917522:APR917529 AZN917522:AZN917529 BJJ917522:BJJ917529 BTF917522:BTF917529 CDB917522:CDB917529 CMX917522:CMX917529 CWT917522:CWT917529 DGP917522:DGP917529 DQL917522:DQL917529 EAH917522:EAH917529 EKD917522:EKD917529 ETZ917522:ETZ917529 FDV917522:FDV917529 FNR917522:FNR917529 FXN917522:FXN917529 GHJ917522:GHJ917529 GRF917522:GRF917529 HBB917522:HBB917529 HKX917522:HKX917529 HUT917522:HUT917529 IEP917522:IEP917529 IOL917522:IOL917529 IYH917522:IYH917529 JID917522:JID917529 JRZ917522:JRZ917529 KBV917522:KBV917529 KLR917522:KLR917529 KVN917522:KVN917529 LFJ917522:LFJ917529 LPF917522:LPF917529 LZB917522:LZB917529 MIX917522:MIX917529 MST917522:MST917529 NCP917522:NCP917529 NML917522:NML917529 NWH917522:NWH917529 OGD917522:OGD917529 OPZ917522:OPZ917529 OZV917522:OZV917529 PJR917522:PJR917529 PTN917522:PTN917529 QDJ917522:QDJ917529 QNF917522:QNF917529 QXB917522:QXB917529 RGX917522:RGX917529 RQT917522:RQT917529 SAP917522:SAP917529 SKL917522:SKL917529 SUH917522:SUH917529 TED917522:TED917529 TNZ917522:TNZ917529 TXV917522:TXV917529 UHR917522:UHR917529 URN917522:URN917529 VBJ917522:VBJ917529 VLF917522:VLF917529 VVB917522:VVB917529 WEX917522:WEX917529 WOT917522:WOT917529 WYP917522:WYP917529 CH983058:CH983065 MD983058:MD983065 VZ983058:VZ983065 AFV983058:AFV983065 APR983058:APR983065 AZN983058:AZN983065 BJJ983058:BJJ983065 BTF983058:BTF983065 CDB983058:CDB983065 CMX983058:CMX983065 CWT983058:CWT983065 DGP983058:DGP983065 DQL983058:DQL983065 EAH983058:EAH983065 EKD983058:EKD983065 ETZ983058:ETZ983065 FDV983058:FDV983065 FNR983058:FNR983065 FXN983058:FXN983065 GHJ983058:GHJ983065 GRF983058:GRF983065 HBB983058:HBB983065 HKX983058:HKX983065 HUT983058:HUT983065 IEP983058:IEP983065 IOL983058:IOL983065 IYH983058:IYH983065 JID983058:JID983065 JRZ983058:JRZ983065 KBV983058:KBV983065 KLR983058:KLR983065 KVN983058:KVN983065 LFJ983058:LFJ983065 LPF983058:LPF983065 LZB983058:LZB983065 MIX983058:MIX983065 MST983058:MST983065 NCP983058:NCP983065 NML983058:NML983065 NWH983058:NWH983065 OGD983058:OGD983065 OPZ983058:OPZ983065 OZV983058:OZV983065 PJR983058:PJR983065 PTN983058:PTN983065 QDJ983058:QDJ983065 QNF983058:QNF983065 QXB983058:QXB983065 RGX983058:RGX983065 RQT983058:RQT983065 SAP983058:SAP983065 SKL983058:SKL983065 SUH983058:SUH983065 TED983058:TED983065 TNZ983058:TNZ983065 TXV983058:TXV983065 UHR983058:UHR983065 URN983058:URN983065 VBJ983058:VBJ983065 VLF983058:VLF983065 VVB983058:VVB983065 WEX983058:WEX983065 MD18:MD25 VZ18:VZ25 AFV18:AFV25 APR18:APR25 AZN18:AZN25 BJJ18:BJJ25 BTF18:BTF25 CDB18:CDB25 CMX18:CMX25 CWT18:CWT25 DGP18:DGP25 DQL18:DQL25 EAH18:EAH25 EKD18:EKD25 ETZ18:ETZ25 FDV18:FDV25 FNR18:FNR25 FXN18:FXN25 GHJ18:GHJ25 GRF18:GRF25 HBB18:HBB25 HKX18:HKX25 HUT18:HUT25 IEP18:IEP25 IOL18:IOL25 IYH18:IYH25 JID18:JID25 JRZ18:JRZ25 KBV18:KBV25 KLR18:KLR25 KVN18:KVN25 LFJ18:LFJ25 LPF18:LPF25 LZB18:LZB25 MIX18:MIX25 MST18:MST25 NCP18:NCP25 NML18:NML25 NWH18:NWH25 OGD18:OGD25 OPZ18:OPZ25 OZV18:OZV25 PJR18:PJR25 PTN18:PTN25 QDJ18:QDJ25 QNF18:QNF25 QXB18:QXB25 RGX18:RGX25 RQT18:RQT25 SAP18:SAP25 SKL18:SKL25 SUH18:SUH25 TED18:TED25 TNZ18:TNZ25 TXV18:TXV25 UHR18:UHR25 URN18:URN25 VBJ18:VBJ25 VLF18:VLF25 VVB18:VVB25 WEX18:WEX25 WOT18:WOT25 WYP18:WYP25 WYP27:WYP29 WOT27:WOT29 MD27:MD29 VZ27:VZ29 AFV27:AFV29 APR27:APR29 AZN27:AZN29 BJJ27:BJJ29 BTF27:BTF29 CDB27:CDB29 CMX27:CMX29 CWT27:CWT29 DGP27:DGP29 DQL27:DQL29 EAH27:EAH29 EKD27:EKD29 ETZ27:ETZ29 FDV27:FDV29 FNR27:FNR29 FXN27:FXN29 GHJ27:GHJ29 GRF27:GRF29 HBB27:HBB29 HKX27:HKX29 HUT27:HUT29 IEP27:IEP29 IOL27:IOL29 IYH27:IYH29 JID27:JID29 JRZ27:JRZ29 KBV27:KBV29 KLR27:KLR29 KVN27:KVN29 LFJ27:LFJ29 LPF27:LPF29 LZB27:LZB29 MIX27:MIX29 MST27:MST29 NCP27:NCP29 NML27:NML29 NWH27:NWH29 OGD27:OGD29 OPZ27:OPZ29 OZV27:OZV29 PJR27:PJR29 PTN27:PTN29 QDJ27:QDJ29 QNF27:QNF29 QXB27:QXB29 RGX27:RGX29 RQT27:RQT29 SAP27:SAP29 SKL27:SKL29 SUH27:SUH29 TED27:TED29 TNZ27:TNZ29 TXV27:TXV29 UHR27:UHR29 URN27:URN29 VBJ27:VBJ29 VLF27:VLF29 VVB27:VVB29 WEX27:WEX29" xr:uid="{00000000-0002-0000-0C00-000006000000}">
      <formula1>900</formula1>
    </dataValidation>
    <dataValidation type="list" allowBlank="1" showInputMessage="1" showErrorMessage="1" errorTitle="Ошибка" error="Выберите значение из списка" sqref="O22 LV22 VR22 AFN22 APJ22 AZF22 BJB22 BSX22 CCT22 CMP22 CWL22 DGH22 DQD22 DZZ22 EJV22 ETR22 FDN22 FNJ22 FXF22 GHB22 GQX22 HAT22 HKP22 HUL22 IEH22 IOD22 IXZ22 JHV22 JRR22 KBN22 KLJ22 KVF22 LFB22 LOX22 LYT22 MIP22 MSL22 NCH22 NMD22 NVZ22 OFV22 OPR22 OZN22 PJJ22 PTF22 QDB22 QMX22 QWT22 RGP22 RQL22 SAH22 SKD22 STZ22 TDV22 TNR22 TXN22 UHJ22 URF22 VBB22 VKX22 VUT22 WEP22 WOL22 WYH22 O65558 LV65558 VR65558 AFN65558 APJ65558 AZF65558 BJB65558 BSX65558 CCT65558 CMP65558 CWL65558 DGH65558 DQD65558 DZZ65558 EJV65558 ETR65558 FDN65558 FNJ65558 FXF65558 GHB65558 GQX65558 HAT65558 HKP65558 HUL65558 IEH65558 IOD65558 IXZ65558 JHV65558 JRR65558 KBN65558 KLJ65558 KVF65558 LFB65558 LOX65558 LYT65558 MIP65558 MSL65558 NCH65558 NMD65558 NVZ65558 OFV65558 OPR65558 OZN65558 PJJ65558 PTF65558 QDB65558 QMX65558 QWT65558 RGP65558 RQL65558 SAH65558 SKD65558 STZ65558 TDV65558 TNR65558 TXN65558 UHJ65558 URF65558 VBB65558 VKX65558 VUT65558 WEP65558 WOL65558 WYH65558 O131094 LV131094 VR131094 AFN131094 APJ131094 AZF131094 BJB131094 BSX131094 CCT131094 CMP131094 CWL131094 DGH131094 DQD131094 DZZ131094 EJV131094 ETR131094 FDN131094 FNJ131094 FXF131094 GHB131094 GQX131094 HAT131094 HKP131094 HUL131094 IEH131094 IOD131094 IXZ131094 JHV131094 JRR131094 KBN131094 KLJ131094 KVF131094 LFB131094 LOX131094 LYT131094 MIP131094 MSL131094 NCH131094 NMD131094 NVZ131094 OFV131094 OPR131094 OZN131094 PJJ131094 PTF131094 QDB131094 QMX131094 QWT131094 RGP131094 RQL131094 SAH131094 SKD131094 STZ131094 TDV131094 TNR131094 TXN131094 UHJ131094 URF131094 VBB131094 VKX131094 VUT131094 WEP131094 WOL131094 WYH131094 O196630 LV196630 VR196630 AFN196630 APJ196630 AZF196630 BJB196630 BSX196630 CCT196630 CMP196630 CWL196630 DGH196630 DQD196630 DZZ196630 EJV196630 ETR196630 FDN196630 FNJ196630 FXF196630 GHB196630 GQX196630 HAT196630 HKP196630 HUL196630 IEH196630 IOD196630 IXZ196630 JHV196630 JRR196630 KBN196630 KLJ196630 KVF196630 LFB196630 LOX196630 LYT196630 MIP196630 MSL196630 NCH196630 NMD196630 NVZ196630 OFV196630 OPR196630 OZN196630 PJJ196630 PTF196630 QDB196630 QMX196630 QWT196630 RGP196630 RQL196630 SAH196630 SKD196630 STZ196630 TDV196630 TNR196630 TXN196630 UHJ196630 URF196630 VBB196630 VKX196630 VUT196630 WEP196630 WOL196630 WYH196630 O262166 LV262166 VR262166 AFN262166 APJ262166 AZF262166 BJB262166 BSX262166 CCT262166 CMP262166 CWL262166 DGH262166 DQD262166 DZZ262166 EJV262166 ETR262166 FDN262166 FNJ262166 FXF262166 GHB262166 GQX262166 HAT262166 HKP262166 HUL262166 IEH262166 IOD262166 IXZ262166 JHV262166 JRR262166 KBN262166 KLJ262166 KVF262166 LFB262166 LOX262166 LYT262166 MIP262166 MSL262166 NCH262166 NMD262166 NVZ262166 OFV262166 OPR262166 OZN262166 PJJ262166 PTF262166 QDB262166 QMX262166 QWT262166 RGP262166 RQL262166 SAH262166 SKD262166 STZ262166 TDV262166 TNR262166 TXN262166 UHJ262166 URF262166 VBB262166 VKX262166 VUT262166 WEP262166 WOL262166 WYH262166 O327702 LV327702 VR327702 AFN327702 APJ327702 AZF327702 BJB327702 BSX327702 CCT327702 CMP327702 CWL327702 DGH327702 DQD327702 DZZ327702 EJV327702 ETR327702 FDN327702 FNJ327702 FXF327702 GHB327702 GQX327702 HAT327702 HKP327702 HUL327702 IEH327702 IOD327702 IXZ327702 JHV327702 JRR327702 KBN327702 KLJ327702 KVF327702 LFB327702 LOX327702 LYT327702 MIP327702 MSL327702 NCH327702 NMD327702 NVZ327702 OFV327702 OPR327702 OZN327702 PJJ327702 PTF327702 QDB327702 QMX327702 QWT327702 RGP327702 RQL327702 SAH327702 SKD327702 STZ327702 TDV327702 TNR327702 TXN327702 UHJ327702 URF327702 VBB327702 VKX327702 VUT327702 WEP327702 WOL327702 WYH327702 O393238 LV393238 VR393238 AFN393238 APJ393238 AZF393238 BJB393238 BSX393238 CCT393238 CMP393238 CWL393238 DGH393238 DQD393238 DZZ393238 EJV393238 ETR393238 FDN393238 FNJ393238 FXF393238 GHB393238 GQX393238 HAT393238 HKP393238 HUL393238 IEH393238 IOD393238 IXZ393238 JHV393238 JRR393238 KBN393238 KLJ393238 KVF393238 LFB393238 LOX393238 LYT393238 MIP393238 MSL393238 NCH393238 NMD393238 NVZ393238 OFV393238 OPR393238 OZN393238 PJJ393238 PTF393238 QDB393238 QMX393238 QWT393238 RGP393238 RQL393238 SAH393238 SKD393238 STZ393238 TDV393238 TNR393238 TXN393238 UHJ393238 URF393238 VBB393238 VKX393238 VUT393238 WEP393238 WOL393238 WYH393238 O458774 LV458774 VR458774 AFN458774 APJ458774 AZF458774 BJB458774 BSX458774 CCT458774 CMP458774 CWL458774 DGH458774 DQD458774 DZZ458774 EJV458774 ETR458774 FDN458774 FNJ458774 FXF458774 GHB458774 GQX458774 HAT458774 HKP458774 HUL458774 IEH458774 IOD458774 IXZ458774 JHV458774 JRR458774 KBN458774 KLJ458774 KVF458774 LFB458774 LOX458774 LYT458774 MIP458774 MSL458774 NCH458774 NMD458774 NVZ458774 OFV458774 OPR458774 OZN458774 PJJ458774 PTF458774 QDB458774 QMX458774 QWT458774 RGP458774 RQL458774 SAH458774 SKD458774 STZ458774 TDV458774 TNR458774 TXN458774 UHJ458774 URF458774 VBB458774 VKX458774 VUT458774 WEP458774 WOL458774 WYH458774 O524310 LV524310 VR524310 AFN524310 APJ524310 AZF524310 BJB524310 BSX524310 CCT524310 CMP524310 CWL524310 DGH524310 DQD524310 DZZ524310 EJV524310 ETR524310 FDN524310 FNJ524310 FXF524310 GHB524310 GQX524310 HAT524310 HKP524310 HUL524310 IEH524310 IOD524310 IXZ524310 JHV524310 JRR524310 KBN524310 KLJ524310 KVF524310 LFB524310 LOX524310 LYT524310 MIP524310 MSL524310 NCH524310 NMD524310 NVZ524310 OFV524310 OPR524310 OZN524310 PJJ524310 PTF524310 QDB524310 QMX524310 QWT524310 RGP524310 RQL524310 SAH524310 SKD524310 STZ524310 TDV524310 TNR524310 TXN524310 UHJ524310 URF524310 VBB524310 VKX524310 VUT524310 WEP524310 WOL524310 WYH524310 O589846 LV589846 VR589846 AFN589846 APJ589846 AZF589846 BJB589846 BSX589846 CCT589846 CMP589846 CWL589846 DGH589846 DQD589846 DZZ589846 EJV589846 ETR589846 FDN589846 FNJ589846 FXF589846 GHB589846 GQX589846 HAT589846 HKP589846 HUL589846 IEH589846 IOD589846 IXZ589846 JHV589846 JRR589846 KBN589846 KLJ589846 KVF589846 LFB589846 LOX589846 LYT589846 MIP589846 MSL589846 NCH589846 NMD589846 NVZ589846 OFV589846 OPR589846 OZN589846 PJJ589846 PTF589846 QDB589846 QMX589846 QWT589846 RGP589846 RQL589846 SAH589846 SKD589846 STZ589846 TDV589846 TNR589846 TXN589846 UHJ589846 URF589846 VBB589846 VKX589846 VUT589846 WEP589846 WOL589846 WYH589846 O655382 LV655382 VR655382 AFN655382 APJ655382 AZF655382 BJB655382 BSX655382 CCT655382 CMP655382 CWL655382 DGH655382 DQD655382 DZZ655382 EJV655382 ETR655382 FDN655382 FNJ655382 FXF655382 GHB655382 GQX655382 HAT655382 HKP655382 HUL655382 IEH655382 IOD655382 IXZ655382 JHV655382 JRR655382 KBN655382 KLJ655382 KVF655382 LFB655382 LOX655382 LYT655382 MIP655382 MSL655382 NCH655382 NMD655382 NVZ655382 OFV655382 OPR655382 OZN655382 PJJ655382 PTF655382 QDB655382 QMX655382 QWT655382 RGP655382 RQL655382 SAH655382 SKD655382 STZ655382 TDV655382 TNR655382 TXN655382 UHJ655382 URF655382 VBB655382 VKX655382 VUT655382 WEP655382 WOL655382 WYH655382 O720918 LV720918 VR720918 AFN720918 APJ720918 AZF720918 BJB720918 BSX720918 CCT720918 CMP720918 CWL720918 DGH720918 DQD720918 DZZ720918 EJV720918 ETR720918 FDN720918 FNJ720918 FXF720918 GHB720918 GQX720918 HAT720918 HKP720918 HUL720918 IEH720918 IOD720918 IXZ720918 JHV720918 JRR720918 KBN720918 KLJ720918 KVF720918 LFB720918 LOX720918 LYT720918 MIP720918 MSL720918 NCH720918 NMD720918 NVZ720918 OFV720918 OPR720918 OZN720918 PJJ720918 PTF720918 QDB720918 QMX720918 QWT720918 RGP720918 RQL720918 SAH720918 SKD720918 STZ720918 TDV720918 TNR720918 TXN720918 UHJ720918 URF720918 VBB720918 VKX720918 VUT720918 WEP720918 WOL720918 WYH720918 O786454 LV786454 VR786454 AFN786454 APJ786454 AZF786454 BJB786454 BSX786454 CCT786454 CMP786454 CWL786454 DGH786454 DQD786454 DZZ786454 EJV786454 ETR786454 FDN786454 FNJ786454 FXF786454 GHB786454 GQX786454 HAT786454 HKP786454 HUL786454 IEH786454 IOD786454 IXZ786454 JHV786454 JRR786454 KBN786454 KLJ786454 KVF786454 LFB786454 LOX786454 LYT786454 MIP786454 MSL786454 NCH786454 NMD786454 NVZ786454 OFV786454 OPR786454 OZN786454 PJJ786454 PTF786454 QDB786454 QMX786454 QWT786454 RGP786454 RQL786454 SAH786454 SKD786454 STZ786454 TDV786454 TNR786454 TXN786454 UHJ786454 URF786454 VBB786454 VKX786454 VUT786454 WEP786454 WOL786454 WYH786454 O851990 LV851990 VR851990 AFN851990 APJ851990 AZF851990 BJB851990 BSX851990 CCT851990 CMP851990 CWL851990 DGH851990 DQD851990 DZZ851990 EJV851990 ETR851990 FDN851990 FNJ851990 FXF851990 GHB851990 GQX851990 HAT851990 HKP851990 HUL851990 IEH851990 IOD851990 IXZ851990 JHV851990 JRR851990 KBN851990 KLJ851990 KVF851990 LFB851990 LOX851990 LYT851990 MIP851990 MSL851990 NCH851990 NMD851990 NVZ851990 OFV851990 OPR851990 OZN851990 PJJ851990 PTF851990 QDB851990 QMX851990 QWT851990 RGP851990 RQL851990 SAH851990 SKD851990 STZ851990 TDV851990 TNR851990 TXN851990 UHJ851990 URF851990 VBB851990 VKX851990 VUT851990 WEP851990 WOL851990 WYH851990 O917526 LV917526 VR917526 AFN917526 APJ917526 AZF917526 BJB917526 BSX917526 CCT917526 CMP917526 CWL917526 DGH917526 DQD917526 DZZ917526 EJV917526 ETR917526 FDN917526 FNJ917526 FXF917526 GHB917526 GQX917526 HAT917526 HKP917526 HUL917526 IEH917526 IOD917526 IXZ917526 JHV917526 JRR917526 KBN917526 KLJ917526 KVF917526 LFB917526 LOX917526 LYT917526 MIP917526 MSL917526 NCH917526 NMD917526 NVZ917526 OFV917526 OPR917526 OZN917526 PJJ917526 PTF917526 QDB917526 QMX917526 QWT917526 RGP917526 RQL917526 SAH917526 SKD917526 STZ917526 TDV917526 TNR917526 TXN917526 UHJ917526 URF917526 VBB917526 VKX917526 VUT917526 WEP917526 WOL917526 WYH917526 O983062 LV983062 VR983062 AFN983062 APJ983062 AZF983062 BJB983062 BSX983062 CCT983062 CMP983062 CWL983062 DGH983062 DQD983062 DZZ983062 EJV983062 ETR983062 FDN983062 FNJ983062 FXF983062 GHB983062 GQX983062 HAT983062 HKP983062 HUL983062 IEH983062 IOD983062 IXZ983062 JHV983062 JRR983062 KBN983062 KLJ983062 KVF983062 LFB983062 LOX983062 LYT983062 MIP983062 MSL983062 NCH983062 NMD983062 NVZ983062 OFV983062 OPR983062 OZN983062 PJJ983062 PTF983062 QDB983062 QMX983062 QWT983062 RGP983062 RQL983062 SAH983062 SKD983062 STZ983062 TDV983062 TNR983062 TXN983062 UHJ983062 URF983062 VBB983062 VKX983062 VUT983062 WEP983062 WOL983062 WYH983062 V22 V65558 V131094 V196630 V262166 V327702 V393238 V458774 V524310 V589846 V655382 V720918 V786454 V851990 V917526 V983062 AC22 AC65558 AC131094 AC196630 AC262166 AC327702 AC393238 AC458774 AC524310 AC589846 AC655382 AC720918 AC786454 AC851990 AC917526 AC983062 AJ22 AJ65558 AJ131094 AJ196630 AJ262166 AJ327702 AJ393238 AJ458774 AJ524310 AJ589846 AJ655382 AJ720918 AJ786454 AJ851990 AJ917526 AJ983062 AQ22 AQ65558 AQ131094 AQ196630 AQ262166 AQ327702 AQ393238 AQ458774 AQ524310 AQ589846 AQ655382 AQ720918 AQ786454 AQ851990 AQ917526 AQ983062 AX22 AX65558 AX131094 AX196630 AX262166 AX327702 AX393238 AX458774 AX524310 AX589846 AX655382 AX720918 AX786454 AX851990 AX917526 AX983062 BE22 BE65558 BE131094 BE196630 BE262166 BE327702 BE393238 BE458774 BE524310 BE589846 BE655382 BE720918 BE786454 BE851990 BE917526 BE983062 BL22 BL65558 BL131094 BL196630 BL262166 BL327702 BL393238 BL458774 BL524310 BL589846 BL655382 BL720918 BL786454 BL851990 BL917526 BL983062 BS22 BS65558 BS131094 BS196630 BS262166 BS327702 BS393238 BS458774 BS524310 BS589846 BS655382 BS720918 BS786454 BS851990 BS917526 BS983062 BZ22 BZ65558 BZ131094 BZ196630 BZ262166 BZ327702 BZ393238 BZ458774 BZ524310 BZ589846 BZ655382 BZ720918 BZ786454 BZ851990 BZ917526 BZ983062" xr:uid="{00000000-0002-0000-0C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BJ24:BJ25 BQ24:BQ25 BX24:BX25" xr:uid="{00000000-0002-0000-0C00-000008000000}">
      <formula1>900</formula1>
    </dataValidation>
    <dataValidation type="list" allowBlank="1" showInputMessage="1" showErrorMessage="1" errorTitle="Ошибка" error="Выберите значение из списка" prompt="Выберите значение из списка" sqref="O23 V23 AC23 AJ23 AQ23 AX23 BE23 BL23 BS23 BZ23 O27" xr:uid="{00000000-0002-0000-0C00-000009000000}">
      <formula1>kind_of_cons</formula1>
    </dataValidation>
    <dataValidation type="decimal" allowBlank="1" showErrorMessage="1" errorTitle="Ошибка" error="Допускается ввод только действительных чисел!" sqref="O24 V24 AC24 AJ24 AQ24 AX24 BE24 BL24 BS24 BS28 O28 V28 AC28 AJ28 AQ28 AX28 BE28 BL28" xr:uid="{00000000-0002-0000-0C00-00000A000000}">
      <formula1>-9.99999999999999E+23</formula1>
      <formula2>9.99999999999999E+23</formula2>
    </dataValidation>
  </dataValidations>
  <printOptions horizontalCentered="1" verticalCentered="1"/>
  <pageMargins left="0" right="0" top="0" bottom="0" header="0" footer="0.78740157480314965"/>
  <pageSetup paperSize="9" scale="68" fitToWidth="3" fitToHeight="0" orientation="landscape"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200" t="s">
        <v>491</v>
      </c>
      <c r="G2" s="1201"/>
      <c r="H2" s="1202"/>
      <c r="I2" s="640"/>
    </row>
    <row r="3" spans="1:20" ht="3" customHeight="1"/>
    <row r="4" spans="1:20" s="570" customFormat="1" ht="11.25">
      <c r="A4" s="590"/>
      <c r="B4" s="590"/>
      <c r="C4" s="590"/>
      <c r="D4" s="590"/>
      <c r="F4" s="1161" t="s">
        <v>454</v>
      </c>
      <c r="G4" s="1161"/>
      <c r="H4" s="1161"/>
      <c r="I4" s="1203"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3"/>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17.11.2022</v>
      </c>
      <c r="I7" s="581" t="s">
        <v>493</v>
      </c>
      <c r="J7" s="615"/>
      <c r="K7" s="590"/>
      <c r="L7" s="590"/>
      <c r="M7" s="590"/>
      <c r="N7" s="590"/>
      <c r="O7" s="590"/>
      <c r="P7" s="590"/>
      <c r="Q7" s="590"/>
      <c r="R7" s="590"/>
      <c r="S7" s="590"/>
      <c r="T7" s="590"/>
    </row>
    <row r="8" spans="1:20" s="570" customFormat="1" ht="45">
      <c r="A8" s="1204">
        <v>1</v>
      </c>
      <c r="B8" s="590"/>
      <c r="C8" s="590"/>
      <c r="D8" s="590"/>
      <c r="F8" s="616" t="e">
        <f ca="1">"2." &amp;mergeValue(A8)</f>
        <v>#NAME?</v>
      </c>
      <c r="G8" s="632" t="s">
        <v>494</v>
      </c>
      <c r="H8" s="604"/>
      <c r="I8" s="581" t="s">
        <v>590</v>
      </c>
      <c r="J8" s="615"/>
      <c r="K8" s="590"/>
      <c r="L8" s="590"/>
      <c r="M8" s="590"/>
      <c r="N8" s="590"/>
      <c r="O8" s="590"/>
      <c r="P8" s="590"/>
      <c r="Q8" s="590"/>
      <c r="R8" s="590"/>
      <c r="S8" s="590"/>
      <c r="T8" s="590"/>
    </row>
    <row r="9" spans="1:20" s="570" customFormat="1" ht="22.5">
      <c r="A9" s="1204"/>
      <c r="B9" s="590"/>
      <c r="C9" s="590"/>
      <c r="D9" s="590"/>
      <c r="F9" s="616" t="e">
        <f ca="1">"3." &amp;mergeValue(A9)</f>
        <v>#NAME?</v>
      </c>
      <c r="G9" s="632" t="s">
        <v>495</v>
      </c>
      <c r="H9" s="604"/>
      <c r="I9" s="581" t="s">
        <v>588</v>
      </c>
      <c r="J9" s="615"/>
      <c r="K9" s="590"/>
      <c r="L9" s="590"/>
      <c r="M9" s="590"/>
      <c r="N9" s="590"/>
      <c r="O9" s="590"/>
      <c r="P9" s="590"/>
      <c r="Q9" s="590"/>
      <c r="R9" s="590"/>
      <c r="S9" s="590"/>
      <c r="T9" s="590"/>
    </row>
    <row r="10" spans="1:20" s="570" customFormat="1" ht="22.5">
      <c r="A10" s="1204"/>
      <c r="B10" s="590"/>
      <c r="C10" s="590"/>
      <c r="D10" s="590"/>
      <c r="F10" s="616" t="e">
        <f ca="1">"4."&amp;mergeValue(A10)</f>
        <v>#NAME?</v>
      </c>
      <c r="G10" s="632" t="s">
        <v>496</v>
      </c>
      <c r="H10" s="605" t="s">
        <v>458</v>
      </c>
      <c r="I10" s="581"/>
      <c r="J10" s="615"/>
      <c r="K10" s="590"/>
      <c r="L10" s="590"/>
      <c r="M10" s="590"/>
      <c r="N10" s="590"/>
      <c r="O10" s="590"/>
      <c r="P10" s="590"/>
      <c r="Q10" s="590"/>
      <c r="R10" s="590"/>
      <c r="S10" s="590"/>
      <c r="T10" s="590"/>
    </row>
    <row r="11" spans="1:20" s="570" customFormat="1" ht="18.75">
      <c r="A11" s="1204"/>
      <c r="B11" s="1204">
        <v>1</v>
      </c>
      <c r="C11" s="623"/>
      <c r="D11" s="623"/>
      <c r="F11" s="616" t="e">
        <f ca="1">"4."&amp;mergeValue(A11) &amp;"."&amp;mergeValue(B11)</f>
        <v>#NAME?</v>
      </c>
      <c r="G11" s="611" t="s">
        <v>592</v>
      </c>
      <c r="H11" s="604" t="str">
        <f>IF(region_name="","",region_name)</f>
        <v>Республика Татарстан</v>
      </c>
      <c r="I11" s="581" t="s">
        <v>499</v>
      </c>
      <c r="J11" s="615"/>
      <c r="K11" s="590"/>
      <c r="L11" s="590"/>
      <c r="M11" s="590"/>
      <c r="N11" s="590"/>
      <c r="O11" s="590"/>
      <c r="P11" s="590"/>
      <c r="Q11" s="590"/>
      <c r="R11" s="590"/>
      <c r="S11" s="590"/>
      <c r="T11" s="590"/>
    </row>
    <row r="12" spans="1:20" s="570" customFormat="1" ht="22.5">
      <c r="A12" s="1204"/>
      <c r="B12" s="1204"/>
      <c r="C12" s="1204">
        <v>1</v>
      </c>
      <c r="D12" s="623"/>
      <c r="F12" s="616" t="e">
        <f ca="1">"4."&amp;mergeValue(A12) &amp;"."&amp;mergeValue(B12)&amp;"."&amp;mergeValue(C12)</f>
        <v>#NAME?</v>
      </c>
      <c r="G12" s="622" t="s">
        <v>497</v>
      </c>
      <c r="H12" s="604"/>
      <c r="I12" s="581" t="s">
        <v>500</v>
      </c>
      <c r="J12" s="615"/>
      <c r="K12" s="590"/>
      <c r="L12" s="590"/>
      <c r="M12" s="590"/>
      <c r="N12" s="590"/>
      <c r="O12" s="590"/>
      <c r="P12" s="590"/>
      <c r="Q12" s="590"/>
      <c r="R12" s="590"/>
      <c r="S12" s="590"/>
      <c r="T12" s="590"/>
    </row>
    <row r="13" spans="1:20" s="570" customFormat="1" ht="39" customHeight="1">
      <c r="A13" s="1204"/>
      <c r="B13" s="1204"/>
      <c r="C13" s="1204"/>
      <c r="D13" s="623">
        <v>1</v>
      </c>
      <c r="F13" s="616" t="e">
        <f ca="1">"4."&amp;mergeValue(A13) &amp;"."&amp;mergeValue(B13)&amp;"."&amp;mergeValue(C13)&amp;"."&amp;mergeValue(D13)</f>
        <v>#NAME?</v>
      </c>
      <c r="G13" s="633" t="s">
        <v>498</v>
      </c>
      <c r="H13" s="604"/>
      <c r="I13" s="1205" t="s">
        <v>591</v>
      </c>
      <c r="J13" s="615"/>
      <c r="K13" s="590"/>
      <c r="L13" s="590"/>
      <c r="M13" s="590"/>
      <c r="N13" s="590"/>
      <c r="O13" s="590"/>
      <c r="P13" s="590"/>
      <c r="Q13" s="590"/>
      <c r="R13" s="590"/>
      <c r="S13" s="590"/>
      <c r="T13" s="590"/>
    </row>
    <row r="14" spans="1:20" s="570" customFormat="1" ht="18.75">
      <c r="A14" s="1204"/>
      <c r="B14" s="1204"/>
      <c r="C14" s="1204"/>
      <c r="D14" s="623"/>
      <c r="F14" s="619"/>
      <c r="G14" s="550" t="s">
        <v>4</v>
      </c>
      <c r="H14" s="624"/>
      <c r="I14" s="1205"/>
      <c r="J14" s="615"/>
      <c r="K14" s="590"/>
      <c r="L14" s="590"/>
      <c r="M14" s="590"/>
      <c r="N14" s="590"/>
      <c r="O14" s="590"/>
      <c r="P14" s="590"/>
      <c r="Q14" s="590"/>
      <c r="R14" s="590"/>
      <c r="S14" s="590"/>
      <c r="T14" s="590"/>
    </row>
    <row r="15" spans="1:20" s="570" customFormat="1" ht="18.75">
      <c r="A15" s="1204"/>
      <c r="B15" s="1204"/>
      <c r="C15" s="623"/>
      <c r="D15" s="623"/>
      <c r="F15" s="634"/>
      <c r="G15" s="577" t="s">
        <v>403</v>
      </c>
      <c r="H15" s="635"/>
      <c r="I15" s="636"/>
      <c r="J15" s="615"/>
      <c r="K15" s="590"/>
      <c r="L15" s="590"/>
      <c r="M15" s="590"/>
      <c r="N15" s="590"/>
      <c r="O15" s="590"/>
      <c r="P15" s="590"/>
      <c r="Q15" s="590"/>
      <c r="R15" s="590"/>
      <c r="S15" s="590"/>
      <c r="T15" s="590"/>
    </row>
    <row r="16" spans="1:20" s="570" customFormat="1" ht="18.75">
      <c r="A16" s="1204"/>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9" t="s">
        <v>593</v>
      </c>
      <c r="H19" s="1199"/>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D00-000000000000}">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20" t="s">
        <v>631</v>
      </c>
      <c r="M5" s="1220"/>
      <c r="N5" s="1220"/>
      <c r="O5" s="1220"/>
      <c r="P5" s="1220"/>
      <c r="Q5" s="1220"/>
      <c r="R5" s="1220"/>
      <c r="S5" s="1220"/>
      <c r="T5" s="1220"/>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744</v>
      </c>
      <c r="N7" s="754"/>
      <c r="O7" s="1245" t="s">
        <v>85</v>
      </c>
      <c r="P7" s="1245"/>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502</v>
      </c>
      <c r="N9" s="666"/>
      <c r="O9" s="1226" t="str">
        <f>IF(NameOrPr_ch="",IF(NameOrPr="","",NameOrPr),NameOrPr_ch)</f>
        <v>Государственный комитет Республики Татарстан по тарифам</v>
      </c>
      <c r="P9" s="1226"/>
      <c r="Q9" s="1226"/>
      <c r="R9" s="1226"/>
      <c r="S9" s="1226"/>
      <c r="T9" s="1226"/>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596</v>
      </c>
      <c r="N10" s="666"/>
      <c r="O10" s="1226" t="str">
        <f>IF(datePr_ch="",IF(datePr="","",datePr),datePr_ch)</f>
        <v>17.11.2022</v>
      </c>
      <c r="P10" s="1226"/>
      <c r="Q10" s="1226"/>
      <c r="R10" s="1226"/>
      <c r="S10" s="1226"/>
      <c r="T10" s="1226"/>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595</v>
      </c>
      <c r="N11" s="666"/>
      <c r="O11" s="1226" t="str">
        <f>IF(numberPr_ch="",IF(numberPr="","",numberPr),numberPr_ch)</f>
        <v>557-120/тэ-2022</v>
      </c>
      <c r="P11" s="1226"/>
      <c r="Q11" s="1226"/>
      <c r="R11" s="1226"/>
      <c r="S11" s="1226"/>
      <c r="T11" s="1226"/>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501</v>
      </c>
      <c r="N12" s="666"/>
      <c r="O12" s="1226" t="str">
        <f>IF(IstPub_ch="",IF(IstPub="","",IstPub),IstPub_ch)</f>
        <v>Официальный сайт правовой информации Министерства юстиции РТ:  http//pravo.tatarstan.ru</v>
      </c>
      <c r="P12" s="1226"/>
      <c r="Q12" s="1226"/>
      <c r="R12" s="1226"/>
      <c r="S12" s="1226"/>
      <c r="T12" s="1226"/>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21"/>
      <c r="M13" s="1221"/>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27"/>
      <c r="P14" s="1227"/>
      <c r="Q14" s="1227"/>
      <c r="R14" s="1227"/>
      <c r="S14" s="1227"/>
      <c r="T14" s="1227"/>
      <c r="U14" s="1227"/>
    </row>
    <row r="15" spans="1:34">
      <c r="J15" s="529"/>
      <c r="K15" s="529"/>
      <c r="L15" s="1161" t="s">
        <v>454</v>
      </c>
      <c r="M15" s="1161"/>
      <c r="N15" s="1161"/>
      <c r="O15" s="1161"/>
      <c r="P15" s="1161"/>
      <c r="Q15" s="1161"/>
      <c r="R15" s="1161"/>
      <c r="S15" s="1161"/>
      <c r="T15" s="1161"/>
      <c r="U15" s="1161"/>
      <c r="V15" s="1161"/>
      <c r="W15" s="1161" t="s">
        <v>455</v>
      </c>
    </row>
    <row r="16" spans="1:34" ht="14.25" customHeight="1">
      <c r="J16" s="529"/>
      <c r="K16" s="529"/>
      <c r="L16" s="1233" t="s">
        <v>92</v>
      </c>
      <c r="M16" s="1233" t="s">
        <v>639</v>
      </c>
      <c r="N16" s="661"/>
      <c r="O16" s="1234" t="s">
        <v>641</v>
      </c>
      <c r="P16" s="1235"/>
      <c r="Q16" s="1235"/>
      <c r="R16" s="1235"/>
      <c r="S16" s="1235"/>
      <c r="T16" s="1236"/>
      <c r="U16" s="1217" t="s">
        <v>341</v>
      </c>
      <c r="V16" s="1230" t="s">
        <v>275</v>
      </c>
      <c r="W16" s="1161"/>
    </row>
    <row r="17" spans="1:36" ht="14.25" customHeight="1">
      <c r="J17" s="529"/>
      <c r="K17" s="529"/>
      <c r="L17" s="1233"/>
      <c r="M17" s="1233"/>
      <c r="N17" s="662"/>
      <c r="O17" s="1239" t="s">
        <v>605</v>
      </c>
      <c r="P17" s="1237" t="s">
        <v>271</v>
      </c>
      <c r="Q17" s="1238"/>
      <c r="R17" s="1214" t="s">
        <v>654</v>
      </c>
      <c r="S17" s="1215"/>
      <c r="T17" s="1216"/>
      <c r="U17" s="1218"/>
      <c r="V17" s="1231"/>
      <c r="W17" s="1161"/>
    </row>
    <row r="18" spans="1:36" ht="33.75" customHeight="1">
      <c r="J18" s="529"/>
      <c r="K18" s="529"/>
      <c r="L18" s="1233"/>
      <c r="M18" s="1233"/>
      <c r="N18" s="663"/>
      <c r="O18" s="1240"/>
      <c r="P18" s="535" t="s">
        <v>606</v>
      </c>
      <c r="Q18" s="535" t="s">
        <v>6</v>
      </c>
      <c r="R18" s="536" t="s">
        <v>274</v>
      </c>
      <c r="S18" s="1228" t="s">
        <v>273</v>
      </c>
      <c r="T18" s="1229"/>
      <c r="U18" s="1219"/>
      <c r="V18" s="1232"/>
      <c r="W18" s="1161"/>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22">
        <f ca="1">OFFSET(S19,0,-1)+1</f>
        <v>7</v>
      </c>
      <c r="T19" s="1222"/>
      <c r="U19" s="648">
        <f ca="1">OFFSET(U19,0,-2)+1</f>
        <v>8</v>
      </c>
      <c r="V19" s="649">
        <f ca="1">OFFSET(V19,0,-1)</f>
        <v>8</v>
      </c>
      <c r="W19" s="648">
        <f ca="1">OFFSET(W19,0,-1)+1</f>
        <v>9</v>
      </c>
    </row>
    <row r="20" spans="1:36" ht="22.5">
      <c r="A20" s="1206">
        <v>1</v>
      </c>
      <c r="B20" s="883"/>
      <c r="C20" s="883"/>
      <c r="D20" s="883"/>
      <c r="E20" s="884"/>
      <c r="F20" s="885"/>
      <c r="G20" s="885"/>
      <c r="H20" s="885"/>
      <c r="I20" s="886"/>
      <c r="J20" s="881"/>
      <c r="K20" s="888"/>
      <c r="L20" s="593" t="e">
        <f ca="1">mergeValue(A20)</f>
        <v>#NAME?</v>
      </c>
      <c r="M20" s="641" t="s">
        <v>20</v>
      </c>
      <c r="N20" s="646"/>
      <c r="O20" s="1207"/>
      <c r="P20" s="1207"/>
      <c r="Q20" s="1207"/>
      <c r="R20" s="1207"/>
      <c r="S20" s="1207"/>
      <c r="T20" s="1207"/>
      <c r="U20" s="1207"/>
      <c r="V20" s="1207"/>
      <c r="W20" s="630" t="s">
        <v>476</v>
      </c>
      <c r="Y20" s="589"/>
      <c r="Z20" s="589" t="str">
        <f t="shared" ref="Z20:Z33" si="0">IF(M20="","",M20 )</f>
        <v>Наименование тарифа</v>
      </c>
      <c r="AA20" s="589"/>
      <c r="AB20" s="589"/>
      <c r="AC20" s="589"/>
      <c r="AI20" s="585"/>
      <c r="AJ20" s="585"/>
    </row>
    <row r="21" spans="1:36" ht="22.5">
      <c r="A21" s="1206"/>
      <c r="B21" s="1206">
        <v>1</v>
      </c>
      <c r="C21" s="883"/>
      <c r="D21" s="883"/>
      <c r="E21" s="885"/>
      <c r="F21" s="885"/>
      <c r="G21" s="885"/>
      <c r="H21" s="885"/>
      <c r="I21" s="880"/>
      <c r="J21" s="879"/>
      <c r="K21" s="882"/>
      <c r="L21" s="593" t="e">
        <f ca="1">mergeValue(A21) &amp;"."&amp; mergeValue(B21)</f>
        <v>#NAME?</v>
      </c>
      <c r="M21" s="546" t="s">
        <v>16</v>
      </c>
      <c r="N21" s="646"/>
      <c r="O21" s="1207"/>
      <c r="P21" s="1207"/>
      <c r="Q21" s="1207"/>
      <c r="R21" s="1207"/>
      <c r="S21" s="1207"/>
      <c r="T21" s="1207"/>
      <c r="U21" s="1207"/>
      <c r="V21" s="1207"/>
      <c r="W21" s="630" t="s">
        <v>477</v>
      </c>
      <c r="Y21" s="589"/>
      <c r="Z21" s="589" t="str">
        <f t="shared" si="0"/>
        <v>Территория действия тарифа</v>
      </c>
      <c r="AA21" s="589"/>
      <c r="AB21" s="589"/>
      <c r="AC21" s="589"/>
      <c r="AI21" s="585"/>
      <c r="AJ21" s="585"/>
    </row>
    <row r="22" spans="1:36" ht="22.5">
      <c r="A22" s="1206"/>
      <c r="B22" s="1206"/>
      <c r="C22" s="1206">
        <v>1</v>
      </c>
      <c r="D22" s="883"/>
      <c r="E22" s="885"/>
      <c r="F22" s="885"/>
      <c r="G22" s="885"/>
      <c r="H22" s="885"/>
      <c r="I22" s="887"/>
      <c r="J22" s="879"/>
      <c r="K22" s="882"/>
      <c r="L22" s="593" t="e">
        <f ca="1">mergeValue(A22) &amp;"."&amp; mergeValue(B22)&amp;"."&amp; mergeValue(C22)</f>
        <v>#NAME?</v>
      </c>
      <c r="M22" s="547" t="s">
        <v>7</v>
      </c>
      <c r="N22" s="646"/>
      <c r="O22" s="1207"/>
      <c r="P22" s="1207"/>
      <c r="Q22" s="1207"/>
      <c r="R22" s="1207"/>
      <c r="S22" s="1207"/>
      <c r="T22" s="1207"/>
      <c r="U22" s="1207"/>
      <c r="V22" s="1207"/>
      <c r="W22" s="630" t="s">
        <v>633</v>
      </c>
      <c r="Y22" s="589"/>
      <c r="Z22" s="589" t="str">
        <f t="shared" si="0"/>
        <v xml:space="preserve">Наименование системы теплоснабжения </v>
      </c>
      <c r="AA22" s="589"/>
      <c r="AB22" s="589"/>
      <c r="AC22" s="589"/>
      <c r="AI22" s="585"/>
      <c r="AJ22" s="585"/>
    </row>
    <row r="23" spans="1:36" ht="22.5">
      <c r="A23" s="1206"/>
      <c r="B23" s="1206"/>
      <c r="C23" s="1206"/>
      <c r="D23" s="1206">
        <v>1</v>
      </c>
      <c r="E23" s="885"/>
      <c r="F23" s="885"/>
      <c r="G23" s="885"/>
      <c r="H23" s="885"/>
      <c r="I23" s="887"/>
      <c r="J23" s="879"/>
      <c r="K23" s="882"/>
      <c r="L23" s="593" t="e">
        <f ca="1">mergeValue(A23) &amp;"."&amp; mergeValue(B23)&amp;"."&amp; mergeValue(C23)&amp;"."&amp; mergeValue(D23)</f>
        <v>#NAME?</v>
      </c>
      <c r="M23" s="548" t="s">
        <v>22</v>
      </c>
      <c r="N23" s="646"/>
      <c r="O23" s="1207"/>
      <c r="P23" s="1207"/>
      <c r="Q23" s="1207"/>
      <c r="R23" s="1207"/>
      <c r="S23" s="1207"/>
      <c r="T23" s="1207"/>
      <c r="U23" s="1207"/>
      <c r="V23" s="1207"/>
      <c r="W23" s="630" t="s">
        <v>634</v>
      </c>
      <c r="Y23" s="589"/>
      <c r="Z23" s="589" t="str">
        <f t="shared" si="0"/>
        <v xml:space="preserve">Источник тепловой энергии  </v>
      </c>
      <c r="AA23" s="589"/>
      <c r="AB23" s="589"/>
      <c r="AC23" s="589"/>
      <c r="AI23" s="585"/>
      <c r="AJ23" s="585"/>
    </row>
    <row r="24" spans="1:36" ht="101.25">
      <c r="A24" s="1206"/>
      <c r="B24" s="1206"/>
      <c r="C24" s="1206"/>
      <c r="D24" s="1206"/>
      <c r="E24" s="1206">
        <v>1</v>
      </c>
      <c r="F24" s="885"/>
      <c r="G24" s="885"/>
      <c r="H24" s="883">
        <v>1</v>
      </c>
      <c r="I24" s="1206">
        <v>1</v>
      </c>
      <c r="J24" s="885"/>
      <c r="K24" s="890"/>
      <c r="L24" s="593" t="e">
        <f ca="1">mergeValue(A24) &amp;"."&amp; mergeValue(B24)&amp;"."&amp; mergeValue(C24)&amp;"."&amp; mergeValue(D24)&amp;"."&amp; mergeValue(E24)</f>
        <v>#NAME?</v>
      </c>
      <c r="M24" s="554" t="s">
        <v>9</v>
      </c>
      <c r="N24" s="646"/>
      <c r="O24" s="1208"/>
      <c r="P24" s="1208"/>
      <c r="Q24" s="1208"/>
      <c r="R24" s="1208"/>
      <c r="S24" s="1208"/>
      <c r="T24" s="1208"/>
      <c r="U24" s="1208"/>
      <c r="V24" s="1208"/>
      <c r="W24" s="630" t="s">
        <v>638</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06"/>
      <c r="B25" s="1206"/>
      <c r="C25" s="1206"/>
      <c r="D25" s="1206"/>
      <c r="E25" s="1206"/>
      <c r="F25" s="1206">
        <v>1</v>
      </c>
      <c r="G25" s="883"/>
      <c r="H25" s="883"/>
      <c r="I25" s="1206"/>
      <c r="J25" s="1206">
        <v>1</v>
      </c>
      <c r="K25" s="891"/>
      <c r="L25" s="593" t="e">
        <f ca="1">mergeValue(A25) &amp;"."&amp; mergeValue(B25)&amp;"."&amp; mergeValue(C25)&amp;"."&amp; mergeValue(D25)&amp;"."&amp; mergeValue(E25)&amp;"."&amp; mergeValue(F25)</f>
        <v>#NAME?</v>
      </c>
      <c r="M25" s="555" t="s">
        <v>10</v>
      </c>
      <c r="N25" s="646"/>
      <c r="O25" s="1209"/>
      <c r="P25" s="1210"/>
      <c r="Q25" s="1210"/>
      <c r="R25" s="1210"/>
      <c r="S25" s="1210"/>
      <c r="T25" s="1210"/>
      <c r="U25" s="1210"/>
      <c r="V25" s="1211"/>
      <c r="W25" s="630" t="s">
        <v>636</v>
      </c>
      <c r="Y25" s="589"/>
      <c r="Z25" s="589" t="str">
        <f t="shared" si="0"/>
        <v>Группа потребителей</v>
      </c>
      <c r="AA25" s="589"/>
      <c r="AB25" s="589"/>
      <c r="AC25" s="589"/>
      <c r="AI25" s="585"/>
      <c r="AJ25" s="585"/>
    </row>
    <row r="26" spans="1:36" ht="189" customHeight="1">
      <c r="A26" s="1206"/>
      <c r="B26" s="1206"/>
      <c r="C26" s="1206"/>
      <c r="D26" s="1206"/>
      <c r="E26" s="1206"/>
      <c r="F26" s="1206"/>
      <c r="G26" s="883">
        <v>1</v>
      </c>
      <c r="H26" s="883"/>
      <c r="I26" s="1206"/>
      <c r="J26" s="1206"/>
      <c r="K26" s="891">
        <v>1</v>
      </c>
      <c r="L26" s="593" t="e">
        <f ca="1">mergeValue(A26) &amp;"."&amp; mergeValue(B26)&amp;"."&amp; mergeValue(C26)&amp;"."&amp; mergeValue(D26)&amp;"."&amp; mergeValue(E26)&amp;"."&amp; mergeValue(F26)&amp;"."&amp; mergeValue(G26)</f>
        <v>#NAME?</v>
      </c>
      <c r="M26" s="1069"/>
      <c r="N26" s="646"/>
      <c r="O26" s="562"/>
      <c r="P26" s="562"/>
      <c r="Q26" s="1094"/>
      <c r="R26" s="1212"/>
      <c r="S26" s="1213" t="s">
        <v>84</v>
      </c>
      <c r="T26" s="1212"/>
      <c r="U26" s="1213" t="s">
        <v>85</v>
      </c>
      <c r="V26" s="562"/>
      <c r="W26" s="1223" t="s">
        <v>655</v>
      </c>
      <c r="X26" s="585" t="e">
        <f ca="1">strCheckDate(O27:V27)</f>
        <v>#NAME?</v>
      </c>
      <c r="Y26" s="589"/>
      <c r="Z26" s="589" t="str">
        <f t="shared" si="0"/>
        <v/>
      </c>
      <c r="AA26" s="589"/>
      <c r="AB26" s="589"/>
      <c r="AC26" s="589"/>
      <c r="AI26" s="585"/>
      <c r="AJ26" s="585"/>
    </row>
    <row r="27" spans="1:36" ht="11.25" hidden="1">
      <c r="A27" s="1206"/>
      <c r="B27" s="1206"/>
      <c r="C27" s="1206"/>
      <c r="D27" s="1206"/>
      <c r="E27" s="1206"/>
      <c r="F27" s="1206"/>
      <c r="G27" s="883"/>
      <c r="H27" s="883"/>
      <c r="I27" s="1206"/>
      <c r="J27" s="1206"/>
      <c r="K27" s="891"/>
      <c r="L27" s="600"/>
      <c r="M27" s="646"/>
      <c r="N27" s="646"/>
      <c r="O27" s="562"/>
      <c r="P27" s="562"/>
      <c r="Q27" s="584" t="str">
        <f>R26 &amp; "-" &amp; T26</f>
        <v>-</v>
      </c>
      <c r="R27" s="1212"/>
      <c r="S27" s="1213"/>
      <c r="T27" s="1212"/>
      <c r="U27" s="1213"/>
      <c r="V27" s="562"/>
      <c r="W27" s="1224"/>
      <c r="Y27" s="589"/>
      <c r="Z27" s="589" t="str">
        <f t="shared" si="0"/>
        <v/>
      </c>
      <c r="AA27" s="589"/>
      <c r="AB27" s="589"/>
      <c r="AC27" s="589"/>
      <c r="AI27" s="585"/>
      <c r="AJ27" s="585"/>
    </row>
    <row r="28" spans="1:36" ht="15" customHeight="1">
      <c r="A28" s="1206"/>
      <c r="B28" s="1206"/>
      <c r="C28" s="1206"/>
      <c r="D28" s="1206"/>
      <c r="E28" s="1206"/>
      <c r="F28" s="1206"/>
      <c r="G28" s="885"/>
      <c r="H28" s="883"/>
      <c r="I28" s="1206"/>
      <c r="J28" s="1206"/>
      <c r="K28" s="890"/>
      <c r="L28" s="538"/>
      <c r="M28" s="557" t="s">
        <v>25</v>
      </c>
      <c r="N28" s="564"/>
      <c r="O28" s="564"/>
      <c r="P28" s="564"/>
      <c r="Q28" s="564"/>
      <c r="R28" s="564"/>
      <c r="S28" s="564"/>
      <c r="T28" s="564"/>
      <c r="U28" s="564"/>
      <c r="V28" s="560"/>
      <c r="W28" s="1225"/>
      <c r="Y28" s="589"/>
      <c r="Z28" s="589" t="str">
        <f t="shared" si="0"/>
        <v>Добавить вид теплоносителя (параметры теплоносителя)</v>
      </c>
      <c r="AA28" s="589"/>
      <c r="AB28" s="589"/>
      <c r="AC28" s="589"/>
      <c r="AI28" s="585"/>
      <c r="AJ28" s="585"/>
    </row>
    <row r="29" spans="1:36" ht="15" customHeight="1">
      <c r="A29" s="1206"/>
      <c r="B29" s="1206"/>
      <c r="C29" s="1206"/>
      <c r="D29" s="1206"/>
      <c r="E29" s="1206"/>
      <c r="F29" s="885"/>
      <c r="G29" s="885"/>
      <c r="H29" s="883"/>
      <c r="I29" s="1206"/>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06"/>
      <c r="B30" s="1206"/>
      <c r="C30" s="1206"/>
      <c r="D30" s="1206"/>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06"/>
      <c r="B31" s="1206"/>
      <c r="C31" s="1206"/>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06"/>
      <c r="B32" s="1206"/>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06"/>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199" t="s">
        <v>632</v>
      </c>
      <c r="N36" s="1199"/>
      <c r="O36" s="1199"/>
      <c r="P36" s="1199"/>
      <c r="Q36" s="1199"/>
      <c r="R36" s="1199"/>
      <c r="S36" s="1199"/>
      <c r="T36" s="1199"/>
      <c r="U36" s="1199"/>
      <c r="V36" s="1199"/>
      <c r="W36" s="1199"/>
    </row>
  </sheetData>
  <sheetProtection password="FA9C"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E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E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E00-000002000000}">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0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0E00-000004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xr:uid="{00000000-0002-0000-0E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E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E00-000007000000}"/>
    <dataValidation type="list" allowBlank="1" showInputMessage="1" showErrorMessage="1" errorTitle="Ошибка" error="Выберите значение из списка" prompt="Выберите значение из списка" sqref="O25" xr:uid="{00000000-0002-0000-0E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200" t="s">
        <v>491</v>
      </c>
      <c r="G2" s="1201"/>
      <c r="H2" s="1202"/>
      <c r="I2" s="806"/>
    </row>
    <row r="3" spans="1:20" ht="3" customHeight="1"/>
    <row r="4" spans="1:20" s="570" customFormat="1" ht="11.25">
      <c r="A4" s="771"/>
      <c r="B4" s="771"/>
      <c r="C4" s="771"/>
      <c r="D4" s="771"/>
      <c r="F4" s="1161" t="s">
        <v>454</v>
      </c>
      <c r="G4" s="1161"/>
      <c r="H4" s="1161"/>
      <c r="I4" s="1203"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203"/>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492</v>
      </c>
      <c r="H7" s="805" t="str">
        <f>IF(dateCh="","",dateCh)</f>
        <v>17.11.2022</v>
      </c>
      <c r="I7" s="816" t="s">
        <v>493</v>
      </c>
      <c r="J7" s="615"/>
      <c r="K7" s="771"/>
      <c r="L7" s="771"/>
      <c r="M7" s="771"/>
      <c r="N7" s="771"/>
      <c r="O7" s="771"/>
      <c r="P7" s="771"/>
      <c r="Q7" s="771"/>
      <c r="R7" s="771"/>
      <c r="S7" s="771"/>
      <c r="T7" s="771"/>
    </row>
    <row r="8" spans="1:20" s="570" customFormat="1" ht="45">
      <c r="A8" s="1204">
        <v>1</v>
      </c>
      <c r="B8" s="771"/>
      <c r="C8" s="771"/>
      <c r="D8" s="771"/>
      <c r="F8" s="814" t="e">
        <f ca="1">"2." &amp;mergeValue(A8)</f>
        <v>#NAME?</v>
      </c>
      <c r="G8" s="815" t="s">
        <v>494</v>
      </c>
      <c r="H8" s="805"/>
      <c r="I8" s="816" t="s">
        <v>590</v>
      </c>
      <c r="J8" s="615"/>
      <c r="K8" s="771"/>
      <c r="L8" s="771"/>
      <c r="M8" s="771"/>
      <c r="N8" s="771"/>
      <c r="O8" s="771"/>
      <c r="P8" s="771"/>
      <c r="Q8" s="771"/>
      <c r="R8" s="771"/>
      <c r="S8" s="771"/>
      <c r="T8" s="771"/>
    </row>
    <row r="9" spans="1:20" s="570" customFormat="1" ht="22.5">
      <c r="A9" s="1204"/>
      <c r="B9" s="771"/>
      <c r="C9" s="771"/>
      <c r="D9" s="771"/>
      <c r="F9" s="814" t="e">
        <f ca="1">"3." &amp;mergeValue(A9)</f>
        <v>#NAME?</v>
      </c>
      <c r="G9" s="815" t="s">
        <v>495</v>
      </c>
      <c r="H9" s="805"/>
      <c r="I9" s="816" t="s">
        <v>588</v>
      </c>
      <c r="J9" s="615"/>
      <c r="K9" s="771"/>
      <c r="L9" s="771"/>
      <c r="M9" s="771"/>
      <c r="N9" s="771"/>
      <c r="O9" s="771"/>
      <c r="P9" s="771"/>
      <c r="Q9" s="771"/>
      <c r="R9" s="771"/>
      <c r="S9" s="771"/>
      <c r="T9" s="771"/>
    </row>
    <row r="10" spans="1:20" s="570" customFormat="1" ht="22.5">
      <c r="A10" s="1204"/>
      <c r="B10" s="771"/>
      <c r="C10" s="771"/>
      <c r="D10" s="771"/>
      <c r="F10" s="814" t="e">
        <f ca="1">"4."&amp;mergeValue(A10)</f>
        <v>#NAME?</v>
      </c>
      <c r="G10" s="815" t="s">
        <v>496</v>
      </c>
      <c r="H10" s="801" t="s">
        <v>458</v>
      </c>
      <c r="I10" s="816"/>
      <c r="J10" s="615"/>
      <c r="K10" s="771"/>
      <c r="L10" s="771"/>
      <c r="M10" s="771"/>
      <c r="N10" s="771"/>
      <c r="O10" s="771"/>
      <c r="P10" s="771"/>
      <c r="Q10" s="771"/>
      <c r="R10" s="771"/>
      <c r="S10" s="771"/>
      <c r="T10" s="771"/>
    </row>
    <row r="11" spans="1:20" s="570" customFormat="1" ht="18.75">
      <c r="A11" s="1204"/>
      <c r="B11" s="1204">
        <v>1</v>
      </c>
      <c r="C11" s="777"/>
      <c r="D11" s="777"/>
      <c r="F11" s="814" t="e">
        <f ca="1">"4."&amp;mergeValue(A11) &amp;"."&amp;mergeValue(B11)</f>
        <v>#NAME?</v>
      </c>
      <c r="G11" s="830" t="s">
        <v>592</v>
      </c>
      <c r="H11" s="805" t="str">
        <f>IF(region_name="","",region_name)</f>
        <v>Республика Татарстан</v>
      </c>
      <c r="I11" s="816" t="s">
        <v>499</v>
      </c>
      <c r="J11" s="615"/>
      <c r="K11" s="771"/>
      <c r="L11" s="771"/>
      <c r="M11" s="771"/>
      <c r="N11" s="771"/>
      <c r="O11" s="771"/>
      <c r="P11" s="771"/>
      <c r="Q11" s="771"/>
      <c r="R11" s="771"/>
      <c r="S11" s="771"/>
      <c r="T11" s="771"/>
    </row>
    <row r="12" spans="1:20" s="570" customFormat="1" ht="22.5">
      <c r="A12" s="1204"/>
      <c r="B12" s="1204"/>
      <c r="C12" s="1204">
        <v>1</v>
      </c>
      <c r="D12" s="777"/>
      <c r="F12" s="814" t="e">
        <f ca="1">"4."&amp;mergeValue(A12) &amp;"."&amp;mergeValue(B12)&amp;"."&amp;mergeValue(C12)</f>
        <v>#NAME?</v>
      </c>
      <c r="G12" s="817" t="s">
        <v>497</v>
      </c>
      <c r="H12" s="805"/>
      <c r="I12" s="816" t="s">
        <v>500</v>
      </c>
      <c r="J12" s="615"/>
      <c r="K12" s="771"/>
      <c r="L12" s="771"/>
      <c r="M12" s="771"/>
      <c r="N12" s="771"/>
      <c r="O12" s="771"/>
      <c r="P12" s="771"/>
      <c r="Q12" s="771"/>
      <c r="R12" s="771"/>
      <c r="S12" s="771"/>
      <c r="T12" s="771"/>
    </row>
    <row r="13" spans="1:20" s="570" customFormat="1" ht="39" customHeight="1">
      <c r="A13" s="1204"/>
      <c r="B13" s="1204"/>
      <c r="C13" s="1204"/>
      <c r="D13" s="777">
        <v>1</v>
      </c>
      <c r="F13" s="814" t="e">
        <f ca="1">"4."&amp;mergeValue(A13) &amp;"."&amp;mergeValue(B13)&amp;"."&amp;mergeValue(C13)&amp;"."&amp;mergeValue(D13)</f>
        <v>#NAME?</v>
      </c>
      <c r="G13" s="818" t="s">
        <v>498</v>
      </c>
      <c r="H13" s="805"/>
      <c r="I13" s="1205" t="s">
        <v>591</v>
      </c>
      <c r="J13" s="615"/>
      <c r="K13" s="771"/>
      <c r="L13" s="771"/>
      <c r="M13" s="771"/>
      <c r="N13" s="771"/>
      <c r="O13" s="771"/>
      <c r="P13" s="771"/>
      <c r="Q13" s="771"/>
      <c r="R13" s="771"/>
      <c r="S13" s="771"/>
      <c r="T13" s="771"/>
    </row>
    <row r="14" spans="1:20" s="570" customFormat="1" ht="18.75">
      <c r="A14" s="1204"/>
      <c r="B14" s="1204"/>
      <c r="C14" s="1204"/>
      <c r="D14" s="777"/>
      <c r="F14" s="819"/>
      <c r="G14" s="759" t="s">
        <v>4</v>
      </c>
      <c r="H14" s="624"/>
      <c r="I14" s="1205"/>
      <c r="J14" s="615"/>
      <c r="K14" s="771"/>
      <c r="L14" s="771"/>
      <c r="M14" s="771"/>
      <c r="N14" s="771"/>
      <c r="O14" s="771"/>
      <c r="P14" s="771"/>
      <c r="Q14" s="771"/>
      <c r="R14" s="771"/>
      <c r="S14" s="771"/>
      <c r="T14" s="771"/>
    </row>
    <row r="15" spans="1:20" s="570" customFormat="1" ht="18.75">
      <c r="A15" s="1204"/>
      <c r="B15" s="1204"/>
      <c r="C15" s="777"/>
      <c r="D15" s="777"/>
      <c r="F15" s="634"/>
      <c r="G15" s="577" t="s">
        <v>403</v>
      </c>
      <c r="H15" s="635"/>
      <c r="I15" s="636"/>
      <c r="J15" s="615"/>
      <c r="K15" s="771"/>
      <c r="L15" s="771"/>
      <c r="M15" s="771"/>
      <c r="N15" s="771"/>
      <c r="O15" s="771"/>
      <c r="P15" s="771"/>
      <c r="Q15" s="771"/>
      <c r="R15" s="771"/>
      <c r="S15" s="771"/>
      <c r="T15" s="771"/>
    </row>
    <row r="16" spans="1:20" s="570" customFormat="1" ht="18.75">
      <c r="A16" s="1204"/>
      <c r="B16" s="771"/>
      <c r="C16" s="771"/>
      <c r="D16" s="771"/>
      <c r="F16" s="819"/>
      <c r="G16" s="733" t="s">
        <v>506</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505</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9" t="s">
        <v>593</v>
      </c>
      <c r="H19" s="1199"/>
      <c r="I19" s="82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F00-000000000000}">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20" t="s">
        <v>631</v>
      </c>
      <c r="M5" s="1220"/>
      <c r="N5" s="1220"/>
      <c r="O5" s="1220"/>
      <c r="P5" s="1220"/>
      <c r="Q5" s="1220"/>
      <c r="R5" s="1220"/>
      <c r="S5" s="1220"/>
      <c r="T5" s="1220"/>
      <c r="U5" s="664"/>
    </row>
    <row r="6" spans="1:34" ht="3" customHeight="1">
      <c r="J6" s="686"/>
      <c r="K6" s="686"/>
      <c r="L6" s="754"/>
      <c r="M6" s="754"/>
      <c r="N6" s="754"/>
      <c r="O6" s="755"/>
      <c r="P6" s="755"/>
      <c r="Q6" s="755"/>
      <c r="R6" s="755"/>
      <c r="S6" s="755"/>
      <c r="T6" s="755"/>
      <c r="U6" s="755"/>
      <c r="V6" s="804"/>
    </row>
    <row r="7" spans="1:34" ht="33.75">
      <c r="J7" s="686"/>
      <c r="K7" s="686"/>
      <c r="L7" s="754"/>
      <c r="M7" s="617" t="s">
        <v>745</v>
      </c>
      <c r="N7" s="754"/>
      <c r="O7" s="1246"/>
      <c r="P7" s="1247"/>
      <c r="Q7" s="1247"/>
      <c r="R7" s="1247"/>
      <c r="S7" s="1247"/>
      <c r="T7" s="1248"/>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502</v>
      </c>
      <c r="N9" s="666"/>
      <c r="O9" s="1226" t="str">
        <f>IF(NameOrPr_ch="",IF(NameOrPr="","",NameOrPr),NameOrPr_ch)</f>
        <v>Государственный комитет Республики Татарстан по тарифам</v>
      </c>
      <c r="P9" s="1226"/>
      <c r="Q9" s="1226"/>
      <c r="R9" s="1226"/>
      <c r="S9" s="1226"/>
      <c r="T9" s="1226"/>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596</v>
      </c>
      <c r="N10" s="666"/>
      <c r="O10" s="1226" t="str">
        <f>IF(datePr_ch="",IF(datePr="","",datePr),datePr_ch)</f>
        <v>17.11.2022</v>
      </c>
      <c r="P10" s="1226"/>
      <c r="Q10" s="1226"/>
      <c r="R10" s="1226"/>
      <c r="S10" s="1226"/>
      <c r="T10" s="1226"/>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595</v>
      </c>
      <c r="N11" s="666"/>
      <c r="O11" s="1226" t="str">
        <f>IF(numberPr_ch="",IF(numberPr="","",numberPr),numberPr_ch)</f>
        <v>557-120/тэ-2022</v>
      </c>
      <c r="P11" s="1226"/>
      <c r="Q11" s="1226"/>
      <c r="R11" s="1226"/>
      <c r="S11" s="1226"/>
      <c r="T11" s="1226"/>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501</v>
      </c>
      <c r="N12" s="666"/>
      <c r="O12" s="1226" t="str">
        <f>IF(IstPub_ch="",IF(IstPub="","",IstPub),IstPub_ch)</f>
        <v>Официальный сайт правовой информации Министерства юстиции РТ:  http//pravo.tatarstan.ru</v>
      </c>
      <c r="P12" s="1226"/>
      <c r="Q12" s="1226"/>
      <c r="R12" s="1226"/>
      <c r="S12" s="1226"/>
      <c r="T12" s="1226"/>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21"/>
      <c r="M13" s="1221"/>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27"/>
      <c r="P14" s="1227"/>
      <c r="Q14" s="1227"/>
      <c r="R14" s="1227"/>
      <c r="S14" s="1227"/>
      <c r="T14" s="1227"/>
      <c r="U14" s="1227"/>
    </row>
    <row r="15" spans="1:34">
      <c r="J15" s="686"/>
      <c r="K15" s="686"/>
      <c r="L15" s="1161" t="s">
        <v>454</v>
      </c>
      <c r="M15" s="1161"/>
      <c r="N15" s="1161"/>
      <c r="O15" s="1161"/>
      <c r="P15" s="1161"/>
      <c r="Q15" s="1161"/>
      <c r="R15" s="1161"/>
      <c r="S15" s="1161"/>
      <c r="T15" s="1161"/>
      <c r="U15" s="1161"/>
      <c r="V15" s="1161"/>
      <c r="W15" s="1161" t="s">
        <v>455</v>
      </c>
    </row>
    <row r="16" spans="1:34" ht="14.25" customHeight="1">
      <c r="J16" s="686"/>
      <c r="K16" s="686"/>
      <c r="L16" s="1233" t="s">
        <v>92</v>
      </c>
      <c r="M16" s="1233" t="s">
        <v>639</v>
      </c>
      <c r="N16" s="661"/>
      <c r="O16" s="1234" t="s">
        <v>641</v>
      </c>
      <c r="P16" s="1235"/>
      <c r="Q16" s="1235"/>
      <c r="R16" s="1235"/>
      <c r="S16" s="1235"/>
      <c r="T16" s="1236"/>
      <c r="U16" s="1217" t="s">
        <v>341</v>
      </c>
      <c r="V16" s="1230" t="s">
        <v>275</v>
      </c>
      <c r="W16" s="1161"/>
    </row>
    <row r="17" spans="1:36" ht="14.25" customHeight="1">
      <c r="J17" s="686"/>
      <c r="K17" s="686"/>
      <c r="L17" s="1233"/>
      <c r="M17" s="1233"/>
      <c r="N17" s="662"/>
      <c r="O17" s="1239" t="s">
        <v>605</v>
      </c>
      <c r="P17" s="1237" t="s">
        <v>271</v>
      </c>
      <c r="Q17" s="1238"/>
      <c r="R17" s="1214" t="s">
        <v>654</v>
      </c>
      <c r="S17" s="1215"/>
      <c r="T17" s="1216"/>
      <c r="U17" s="1218"/>
      <c r="V17" s="1231"/>
      <c r="W17" s="1161"/>
    </row>
    <row r="18" spans="1:36" ht="33.75" customHeight="1">
      <c r="J18" s="686"/>
      <c r="K18" s="686"/>
      <c r="L18" s="1233"/>
      <c r="M18" s="1233"/>
      <c r="N18" s="663"/>
      <c r="O18" s="1240"/>
      <c r="P18" s="756" t="s">
        <v>606</v>
      </c>
      <c r="Q18" s="756" t="s">
        <v>6</v>
      </c>
      <c r="R18" s="780" t="s">
        <v>274</v>
      </c>
      <c r="S18" s="1228" t="s">
        <v>273</v>
      </c>
      <c r="T18" s="1229"/>
      <c r="U18" s="1219"/>
      <c r="V18" s="1232"/>
      <c r="W18" s="1161"/>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22">
        <f ca="1">OFFSET(S19,0,-1)+1</f>
        <v>7</v>
      </c>
      <c r="T19" s="1222"/>
      <c r="U19" s="778">
        <f ca="1">OFFSET(U19,0,-2)+1</f>
        <v>8</v>
      </c>
      <c r="V19" s="649">
        <f ca="1">OFFSET(V19,0,-1)</f>
        <v>8</v>
      </c>
      <c r="W19" s="778">
        <f ca="1">OFFSET(W19,0,-1)+1</f>
        <v>9</v>
      </c>
    </row>
    <row r="20" spans="1:36" ht="22.5">
      <c r="A20" s="1206">
        <v>1</v>
      </c>
      <c r="B20" s="883"/>
      <c r="C20" s="883"/>
      <c r="D20" s="883"/>
      <c r="E20" s="884"/>
      <c r="F20" s="885"/>
      <c r="G20" s="885"/>
      <c r="H20" s="885"/>
      <c r="I20" s="886"/>
      <c r="J20" s="881"/>
      <c r="K20" s="888"/>
      <c r="L20" s="781" t="e">
        <f ca="1">mergeValue(A20)</f>
        <v>#NAME?</v>
      </c>
      <c r="M20" s="641" t="s">
        <v>20</v>
      </c>
      <c r="N20" s="646"/>
      <c r="O20" s="1207"/>
      <c r="P20" s="1207"/>
      <c r="Q20" s="1207"/>
      <c r="R20" s="1207"/>
      <c r="S20" s="1207"/>
      <c r="T20" s="1207"/>
      <c r="U20" s="1207"/>
      <c r="V20" s="1207"/>
      <c r="W20" s="630" t="s">
        <v>476</v>
      </c>
      <c r="Y20" s="829"/>
      <c r="Z20" s="829" t="str">
        <f t="shared" ref="Z20:Z33" si="0">IF(M20="","",M20 )</f>
        <v>Наименование тарифа</v>
      </c>
      <c r="AA20" s="829"/>
      <c r="AB20" s="829"/>
      <c r="AC20" s="829"/>
      <c r="AI20" s="808"/>
      <c r="AJ20" s="808"/>
    </row>
    <row r="21" spans="1:36" ht="22.5">
      <c r="A21" s="1206"/>
      <c r="B21" s="1206">
        <v>1</v>
      </c>
      <c r="C21" s="883"/>
      <c r="D21" s="883"/>
      <c r="E21" s="885"/>
      <c r="F21" s="885"/>
      <c r="G21" s="885"/>
      <c r="H21" s="885"/>
      <c r="I21" s="880"/>
      <c r="J21" s="879"/>
      <c r="K21" s="882"/>
      <c r="L21" s="781" t="e">
        <f ca="1">mergeValue(A21) &amp;"."&amp; mergeValue(B21)</f>
        <v>#NAME?</v>
      </c>
      <c r="M21" s="692" t="s">
        <v>16</v>
      </c>
      <c r="N21" s="646"/>
      <c r="O21" s="1207"/>
      <c r="P21" s="1207"/>
      <c r="Q21" s="1207"/>
      <c r="R21" s="1207"/>
      <c r="S21" s="1207"/>
      <c r="T21" s="1207"/>
      <c r="U21" s="1207"/>
      <c r="V21" s="1207"/>
      <c r="W21" s="630" t="s">
        <v>477</v>
      </c>
      <c r="Y21" s="829"/>
      <c r="Z21" s="829" t="str">
        <f t="shared" si="0"/>
        <v>Территория действия тарифа</v>
      </c>
      <c r="AA21" s="829"/>
      <c r="AB21" s="829"/>
      <c r="AC21" s="829"/>
      <c r="AI21" s="808"/>
      <c r="AJ21" s="808"/>
    </row>
    <row r="22" spans="1:36" ht="22.5">
      <c r="A22" s="1206"/>
      <c r="B22" s="1206"/>
      <c r="C22" s="1206">
        <v>1</v>
      </c>
      <c r="D22" s="883"/>
      <c r="E22" s="885"/>
      <c r="F22" s="885"/>
      <c r="G22" s="885"/>
      <c r="H22" s="885"/>
      <c r="I22" s="887"/>
      <c r="J22" s="879"/>
      <c r="K22" s="882"/>
      <c r="L22" s="781" t="e">
        <f ca="1">mergeValue(A22) &amp;"."&amp; mergeValue(B22)&amp;"."&amp; mergeValue(C22)</f>
        <v>#NAME?</v>
      </c>
      <c r="M22" s="693" t="s">
        <v>7</v>
      </c>
      <c r="N22" s="646"/>
      <c r="O22" s="1207"/>
      <c r="P22" s="1207"/>
      <c r="Q22" s="1207"/>
      <c r="R22" s="1207"/>
      <c r="S22" s="1207"/>
      <c r="T22" s="1207"/>
      <c r="U22" s="1207"/>
      <c r="V22" s="1207"/>
      <c r="W22" s="630" t="s">
        <v>633</v>
      </c>
      <c r="Y22" s="829"/>
      <c r="Z22" s="829" t="str">
        <f t="shared" si="0"/>
        <v xml:space="preserve">Наименование системы теплоснабжения </v>
      </c>
      <c r="AA22" s="829"/>
      <c r="AB22" s="829"/>
      <c r="AC22" s="829"/>
      <c r="AI22" s="808"/>
      <c r="AJ22" s="808"/>
    </row>
    <row r="23" spans="1:36" ht="22.5">
      <c r="A23" s="1206"/>
      <c r="B23" s="1206"/>
      <c r="C23" s="1206"/>
      <c r="D23" s="1206">
        <v>1</v>
      </c>
      <c r="E23" s="885"/>
      <c r="F23" s="885"/>
      <c r="G23" s="885"/>
      <c r="H23" s="885"/>
      <c r="I23" s="887"/>
      <c r="J23" s="879"/>
      <c r="K23" s="882"/>
      <c r="L23" s="781" t="e">
        <f ca="1">mergeValue(A23) &amp;"."&amp; mergeValue(B23)&amp;"."&amp; mergeValue(C23)&amp;"."&amp; mergeValue(D23)</f>
        <v>#NAME?</v>
      </c>
      <c r="M23" s="694" t="s">
        <v>22</v>
      </c>
      <c r="N23" s="646"/>
      <c r="O23" s="1207"/>
      <c r="P23" s="1207"/>
      <c r="Q23" s="1207"/>
      <c r="R23" s="1207"/>
      <c r="S23" s="1207"/>
      <c r="T23" s="1207"/>
      <c r="U23" s="1207"/>
      <c r="V23" s="1207"/>
      <c r="W23" s="630" t="s">
        <v>634</v>
      </c>
      <c r="Y23" s="829"/>
      <c r="Z23" s="829" t="str">
        <f t="shared" si="0"/>
        <v xml:space="preserve">Источник тепловой энергии  </v>
      </c>
      <c r="AA23" s="829"/>
      <c r="AB23" s="829"/>
      <c r="AC23" s="829"/>
      <c r="AI23" s="808"/>
      <c r="AJ23" s="808"/>
    </row>
    <row r="24" spans="1:36" ht="101.25">
      <c r="A24" s="1206"/>
      <c r="B24" s="1206"/>
      <c r="C24" s="1206"/>
      <c r="D24" s="1206"/>
      <c r="E24" s="1206">
        <v>1</v>
      </c>
      <c r="F24" s="885"/>
      <c r="G24" s="885"/>
      <c r="H24" s="883">
        <v>1</v>
      </c>
      <c r="I24" s="1206">
        <v>1</v>
      </c>
      <c r="J24" s="885"/>
      <c r="K24" s="890"/>
      <c r="L24" s="781" t="e">
        <f ca="1">mergeValue(A24) &amp;"."&amp; mergeValue(B24)&amp;"."&amp; mergeValue(C24)&amp;"."&amp; mergeValue(D24)&amp;"."&amp; mergeValue(E24)</f>
        <v>#NAME?</v>
      </c>
      <c r="M24" s="554" t="s">
        <v>9</v>
      </c>
      <c r="N24" s="646"/>
      <c r="O24" s="1208"/>
      <c r="P24" s="1208"/>
      <c r="Q24" s="1208"/>
      <c r="R24" s="1208"/>
      <c r="S24" s="1208"/>
      <c r="T24" s="1208"/>
      <c r="U24" s="1208"/>
      <c r="V24" s="1208"/>
      <c r="W24" s="630" t="s">
        <v>638</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06"/>
      <c r="B25" s="1206"/>
      <c r="C25" s="1206"/>
      <c r="D25" s="1206"/>
      <c r="E25" s="1206"/>
      <c r="F25" s="1206">
        <v>1</v>
      </c>
      <c r="G25" s="883"/>
      <c r="H25" s="883"/>
      <c r="I25" s="1206"/>
      <c r="J25" s="1206">
        <v>1</v>
      </c>
      <c r="K25" s="891"/>
      <c r="L25" s="781" t="e">
        <f ca="1">mergeValue(A25) &amp;"."&amp; mergeValue(B25)&amp;"."&amp; mergeValue(C25)&amp;"."&amp; mergeValue(D25)&amp;"."&amp; mergeValue(E25)&amp;"."&amp; mergeValue(F25)</f>
        <v>#NAME?</v>
      </c>
      <c r="M25" s="555" t="s">
        <v>10</v>
      </c>
      <c r="N25" s="646"/>
      <c r="O25" s="1208"/>
      <c r="P25" s="1208"/>
      <c r="Q25" s="1208"/>
      <c r="R25" s="1208"/>
      <c r="S25" s="1208"/>
      <c r="T25" s="1208"/>
      <c r="U25" s="1208"/>
      <c r="V25" s="1208"/>
      <c r="W25" s="630" t="s">
        <v>636</v>
      </c>
      <c r="Y25" s="829"/>
      <c r="Z25" s="829" t="str">
        <f t="shared" si="0"/>
        <v>Группа потребителей</v>
      </c>
      <c r="AA25" s="829"/>
      <c r="AB25" s="829"/>
      <c r="AC25" s="829"/>
      <c r="AI25" s="808"/>
      <c r="AJ25" s="808"/>
    </row>
    <row r="26" spans="1:36" ht="189" customHeight="1">
      <c r="A26" s="1206"/>
      <c r="B26" s="1206"/>
      <c r="C26" s="1206"/>
      <c r="D26" s="1206"/>
      <c r="E26" s="1206"/>
      <c r="F26" s="1206"/>
      <c r="G26" s="883">
        <v>1</v>
      </c>
      <c r="H26" s="883"/>
      <c r="I26" s="1206"/>
      <c r="J26" s="1206"/>
      <c r="K26" s="891">
        <v>1</v>
      </c>
      <c r="L26" s="781" t="e">
        <f ca="1">mergeValue(A26) &amp;"."&amp; mergeValue(B26)&amp;"."&amp; mergeValue(C26)&amp;"."&amp; mergeValue(D26)&amp;"."&amp; mergeValue(E26)&amp;"."&amp; mergeValue(F26)&amp;"."&amp; mergeValue(G26)</f>
        <v>#NAME?</v>
      </c>
      <c r="M26" s="1069"/>
      <c r="N26" s="646"/>
      <c r="O26" s="763"/>
      <c r="P26" s="763"/>
      <c r="Q26" s="1094"/>
      <c r="R26" s="1212"/>
      <c r="S26" s="1213" t="s">
        <v>84</v>
      </c>
      <c r="T26" s="1212"/>
      <c r="U26" s="1213" t="s">
        <v>85</v>
      </c>
      <c r="V26" s="763"/>
      <c r="W26" s="1223" t="s">
        <v>655</v>
      </c>
      <c r="X26" s="808" t="e">
        <f ca="1">strCheckDate(O27:V27)</f>
        <v>#NAME?</v>
      </c>
      <c r="Y26" s="829"/>
      <c r="Z26" s="829" t="str">
        <f t="shared" si="0"/>
        <v/>
      </c>
      <c r="AA26" s="829"/>
      <c r="AB26" s="829"/>
      <c r="AC26" s="829"/>
      <c r="AI26" s="808"/>
      <c r="AJ26" s="808"/>
    </row>
    <row r="27" spans="1:36" ht="11.25" hidden="1">
      <c r="A27" s="1206"/>
      <c r="B27" s="1206"/>
      <c r="C27" s="1206"/>
      <c r="D27" s="1206"/>
      <c r="E27" s="1206"/>
      <c r="F27" s="1206"/>
      <c r="G27" s="883"/>
      <c r="H27" s="883"/>
      <c r="I27" s="1206"/>
      <c r="J27" s="1206"/>
      <c r="K27" s="891"/>
      <c r="L27" s="800"/>
      <c r="M27" s="646"/>
      <c r="N27" s="646"/>
      <c r="O27" s="763"/>
      <c r="P27" s="763"/>
      <c r="Q27" s="769" t="str">
        <f>R26 &amp; "-" &amp; T26</f>
        <v>-</v>
      </c>
      <c r="R27" s="1212"/>
      <c r="S27" s="1213"/>
      <c r="T27" s="1212"/>
      <c r="U27" s="1213"/>
      <c r="V27" s="763"/>
      <c r="W27" s="1224"/>
      <c r="Y27" s="829"/>
      <c r="Z27" s="829" t="str">
        <f t="shared" si="0"/>
        <v/>
      </c>
      <c r="AA27" s="829"/>
      <c r="AB27" s="829"/>
      <c r="AC27" s="829"/>
      <c r="AI27" s="808"/>
      <c r="AJ27" s="808"/>
    </row>
    <row r="28" spans="1:36" ht="15" customHeight="1">
      <c r="A28" s="1206"/>
      <c r="B28" s="1206"/>
      <c r="C28" s="1206"/>
      <c r="D28" s="1206"/>
      <c r="E28" s="1206"/>
      <c r="F28" s="1206"/>
      <c r="G28" s="885"/>
      <c r="H28" s="883"/>
      <c r="I28" s="1206"/>
      <c r="J28" s="1206"/>
      <c r="K28" s="890"/>
      <c r="L28" s="688"/>
      <c r="M28" s="557" t="s">
        <v>25</v>
      </c>
      <c r="N28" s="765"/>
      <c r="O28" s="765"/>
      <c r="P28" s="765"/>
      <c r="Q28" s="765"/>
      <c r="R28" s="765"/>
      <c r="S28" s="765"/>
      <c r="T28" s="765"/>
      <c r="U28" s="765"/>
      <c r="V28" s="762"/>
      <c r="W28" s="1225"/>
      <c r="Y28" s="829"/>
      <c r="Z28" s="829" t="str">
        <f t="shared" si="0"/>
        <v>Добавить вид теплоносителя (параметры теплоносителя)</v>
      </c>
      <c r="AA28" s="829"/>
      <c r="AB28" s="829"/>
      <c r="AC28" s="829"/>
      <c r="AI28" s="808"/>
      <c r="AJ28" s="808"/>
    </row>
    <row r="29" spans="1:36" ht="15" customHeight="1">
      <c r="A29" s="1206"/>
      <c r="B29" s="1206"/>
      <c r="C29" s="1206"/>
      <c r="D29" s="1206"/>
      <c r="E29" s="1206"/>
      <c r="F29" s="885"/>
      <c r="G29" s="885"/>
      <c r="H29" s="883"/>
      <c r="I29" s="1206"/>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06"/>
      <c r="B30" s="1206"/>
      <c r="C30" s="1206"/>
      <c r="D30" s="1206"/>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06"/>
      <c r="B31" s="1206"/>
      <c r="C31" s="1206"/>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06"/>
      <c r="B32" s="1206"/>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06"/>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199" t="s">
        <v>632</v>
      </c>
      <c r="N36" s="1199"/>
      <c r="O36" s="1199"/>
      <c r="P36" s="1199"/>
      <c r="Q36" s="1199"/>
      <c r="R36" s="1199"/>
      <c r="S36" s="1199"/>
      <c r="T36" s="1199"/>
      <c r="U36" s="1199"/>
      <c r="V36" s="1199"/>
      <c r="W36" s="1199"/>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10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1000-000001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xr:uid="{00000000-0002-0000-10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1000-000003000000}"/>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10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10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10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10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10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1000-000009000000}">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200" t="s">
        <v>491</v>
      </c>
      <c r="G2" s="1201"/>
      <c r="H2" s="1202"/>
      <c r="I2" s="640"/>
    </row>
    <row r="3" spans="1:20" ht="3" customHeight="1"/>
    <row r="4" spans="1:20" s="570" customFormat="1" ht="11.25">
      <c r="A4" s="590"/>
      <c r="B4" s="590"/>
      <c r="C4" s="590"/>
      <c r="D4" s="590"/>
      <c r="F4" s="1161" t="s">
        <v>454</v>
      </c>
      <c r="G4" s="1161"/>
      <c r="H4" s="1161"/>
      <c r="I4" s="1203"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3"/>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17.11.2022</v>
      </c>
      <c r="I7" s="581" t="s">
        <v>493</v>
      </c>
      <c r="J7" s="615"/>
      <c r="K7" s="590"/>
      <c r="L7" s="590"/>
      <c r="M7" s="590"/>
      <c r="N7" s="590"/>
      <c r="O7" s="590"/>
      <c r="P7" s="590"/>
      <c r="Q7" s="590"/>
      <c r="R7" s="590"/>
      <c r="S7" s="590"/>
      <c r="T7" s="590"/>
    </row>
    <row r="8" spans="1:20" s="570" customFormat="1" ht="45">
      <c r="A8" s="1204">
        <v>1</v>
      </c>
      <c r="B8" s="590"/>
      <c r="C8" s="590"/>
      <c r="D8" s="590"/>
      <c r="F8" s="616" t="e">
        <f ca="1">"2." &amp;mergeValue(A8)</f>
        <v>#NAME?</v>
      </c>
      <c r="G8" s="632" t="s">
        <v>494</v>
      </c>
      <c r="H8" s="604"/>
      <c r="I8" s="581" t="s">
        <v>590</v>
      </c>
      <c r="J8" s="615"/>
      <c r="K8" s="590"/>
      <c r="L8" s="590"/>
      <c r="M8" s="590"/>
      <c r="N8" s="590"/>
      <c r="O8" s="590"/>
      <c r="P8" s="590"/>
      <c r="Q8" s="590"/>
      <c r="R8" s="590"/>
      <c r="S8" s="590"/>
      <c r="T8" s="590"/>
    </row>
    <row r="9" spans="1:20" s="570" customFormat="1" ht="22.5">
      <c r="A9" s="1204"/>
      <c r="B9" s="590"/>
      <c r="C9" s="590"/>
      <c r="D9" s="590"/>
      <c r="F9" s="616" t="e">
        <f ca="1">"3." &amp;mergeValue(A9)</f>
        <v>#NAME?</v>
      </c>
      <c r="G9" s="632" t="s">
        <v>495</v>
      </c>
      <c r="H9" s="604"/>
      <c r="I9" s="581" t="s">
        <v>588</v>
      </c>
      <c r="J9" s="615"/>
      <c r="K9" s="590"/>
      <c r="L9" s="590"/>
      <c r="M9" s="590"/>
      <c r="N9" s="590"/>
      <c r="O9" s="590"/>
      <c r="P9" s="590"/>
      <c r="Q9" s="590"/>
      <c r="R9" s="590"/>
      <c r="S9" s="590"/>
      <c r="T9" s="590"/>
    </row>
    <row r="10" spans="1:20" s="570" customFormat="1" ht="22.5">
      <c r="A10" s="1204"/>
      <c r="B10" s="590"/>
      <c r="C10" s="590"/>
      <c r="D10" s="590"/>
      <c r="F10" s="616" t="e">
        <f ca="1">"4."&amp;mergeValue(A10)</f>
        <v>#NAME?</v>
      </c>
      <c r="G10" s="632" t="s">
        <v>496</v>
      </c>
      <c r="H10" s="605" t="s">
        <v>458</v>
      </c>
      <c r="I10" s="581"/>
      <c r="J10" s="615"/>
      <c r="K10" s="590"/>
      <c r="L10" s="590"/>
      <c r="M10" s="590"/>
      <c r="N10" s="590"/>
      <c r="O10" s="590"/>
      <c r="P10" s="590"/>
      <c r="Q10" s="590"/>
      <c r="R10" s="590"/>
      <c r="S10" s="590"/>
      <c r="T10" s="590"/>
    </row>
    <row r="11" spans="1:20" s="570" customFormat="1" ht="18.75">
      <c r="A11" s="1204"/>
      <c r="B11" s="1204">
        <v>1</v>
      </c>
      <c r="C11" s="623"/>
      <c r="D11" s="623"/>
      <c r="F11" s="616" t="e">
        <f ca="1">"4."&amp;mergeValue(A11) &amp;"."&amp;mergeValue(B11)</f>
        <v>#NAME?</v>
      </c>
      <c r="G11" s="611" t="s">
        <v>592</v>
      </c>
      <c r="H11" s="604" t="str">
        <f>IF(region_name="","",region_name)</f>
        <v>Республика Татарстан</v>
      </c>
      <c r="I11" s="581" t="s">
        <v>499</v>
      </c>
      <c r="J11" s="615"/>
      <c r="K11" s="590"/>
      <c r="L11" s="590"/>
      <c r="M11" s="590"/>
      <c r="N11" s="590"/>
      <c r="O11" s="590"/>
      <c r="P11" s="590"/>
      <c r="Q11" s="590"/>
      <c r="R11" s="590"/>
      <c r="S11" s="590"/>
      <c r="T11" s="590"/>
    </row>
    <row r="12" spans="1:20" s="570" customFormat="1" ht="22.5">
      <c r="A12" s="1204"/>
      <c r="B12" s="1204"/>
      <c r="C12" s="1204">
        <v>1</v>
      </c>
      <c r="D12" s="623"/>
      <c r="F12" s="616" t="e">
        <f ca="1">"4."&amp;mergeValue(A12) &amp;"."&amp;mergeValue(B12)&amp;"."&amp;mergeValue(C12)</f>
        <v>#NAME?</v>
      </c>
      <c r="G12" s="622" t="s">
        <v>497</v>
      </c>
      <c r="H12" s="604"/>
      <c r="I12" s="581" t="s">
        <v>500</v>
      </c>
      <c r="J12" s="615"/>
      <c r="K12" s="590"/>
      <c r="L12" s="590"/>
      <c r="M12" s="590"/>
      <c r="N12" s="590"/>
      <c r="O12" s="590"/>
      <c r="P12" s="590"/>
      <c r="Q12" s="590"/>
      <c r="R12" s="590"/>
      <c r="S12" s="590"/>
      <c r="T12" s="590"/>
    </row>
    <row r="13" spans="1:20" s="570" customFormat="1" ht="39" customHeight="1">
      <c r="A13" s="1204"/>
      <c r="B13" s="1204"/>
      <c r="C13" s="1204"/>
      <c r="D13" s="623">
        <v>1</v>
      </c>
      <c r="F13" s="616" t="e">
        <f ca="1">"4."&amp;mergeValue(A13) &amp;"."&amp;mergeValue(B13)&amp;"."&amp;mergeValue(C13)&amp;"."&amp;mergeValue(D13)</f>
        <v>#NAME?</v>
      </c>
      <c r="G13" s="633" t="s">
        <v>498</v>
      </c>
      <c r="H13" s="604"/>
      <c r="I13" s="1205" t="s">
        <v>591</v>
      </c>
      <c r="J13" s="615"/>
      <c r="K13" s="590"/>
      <c r="L13" s="590"/>
      <c r="M13" s="590"/>
      <c r="N13" s="590"/>
      <c r="O13" s="590"/>
      <c r="P13" s="590"/>
      <c r="Q13" s="590"/>
      <c r="R13" s="590"/>
      <c r="S13" s="590"/>
      <c r="T13" s="590"/>
    </row>
    <row r="14" spans="1:20" s="570" customFormat="1" ht="18.75">
      <c r="A14" s="1204"/>
      <c r="B14" s="1204"/>
      <c r="C14" s="1204"/>
      <c r="D14" s="623"/>
      <c r="F14" s="619"/>
      <c r="G14" s="550" t="s">
        <v>4</v>
      </c>
      <c r="H14" s="624"/>
      <c r="I14" s="1205"/>
      <c r="J14" s="615"/>
      <c r="K14" s="590"/>
      <c r="L14" s="590"/>
      <c r="M14" s="590"/>
      <c r="N14" s="590"/>
      <c r="O14" s="590"/>
      <c r="P14" s="590"/>
      <c r="Q14" s="590"/>
      <c r="R14" s="590"/>
      <c r="S14" s="590"/>
      <c r="T14" s="590"/>
    </row>
    <row r="15" spans="1:20" s="570" customFormat="1" ht="18.75">
      <c r="A15" s="1204"/>
      <c r="B15" s="1204"/>
      <c r="C15" s="623"/>
      <c r="D15" s="623"/>
      <c r="F15" s="634"/>
      <c r="G15" s="577" t="s">
        <v>403</v>
      </c>
      <c r="H15" s="635"/>
      <c r="I15" s="636"/>
      <c r="J15" s="615"/>
      <c r="K15" s="590"/>
      <c r="L15" s="590"/>
      <c r="M15" s="590"/>
      <c r="N15" s="590"/>
      <c r="O15" s="590"/>
      <c r="P15" s="590"/>
      <c r="Q15" s="590"/>
      <c r="R15" s="590"/>
      <c r="S15" s="590"/>
      <c r="T15" s="590"/>
    </row>
    <row r="16" spans="1:20" s="570" customFormat="1" ht="18.75">
      <c r="A16" s="1204"/>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9" t="s">
        <v>593</v>
      </c>
      <c r="H19" s="1199"/>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100-000000000000}">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20" t="s">
        <v>631</v>
      </c>
      <c r="M5" s="1220"/>
      <c r="N5" s="1220"/>
      <c r="O5" s="1220"/>
      <c r="P5" s="1220"/>
      <c r="Q5" s="1220"/>
      <c r="R5" s="1220"/>
      <c r="S5" s="1220"/>
      <c r="T5" s="1220"/>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502</v>
      </c>
      <c r="N7" s="666"/>
      <c r="O7" s="1226" t="str">
        <f>IF(NameOrPr_ch="",IF(NameOrPr="","",NameOrPr),NameOrPr_ch)</f>
        <v>Государственный комитет Республики Татарстан по тарифам</v>
      </c>
      <c r="P7" s="1226"/>
      <c r="Q7" s="1226"/>
      <c r="R7" s="1226"/>
      <c r="S7" s="1226"/>
      <c r="T7" s="1226"/>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596</v>
      </c>
      <c r="N8" s="666"/>
      <c r="O8" s="1226" t="str">
        <f>IF(datePr_ch="",IF(datePr="","",datePr),datePr_ch)</f>
        <v>17.11.2022</v>
      </c>
      <c r="P8" s="1226"/>
      <c r="Q8" s="1226"/>
      <c r="R8" s="1226"/>
      <c r="S8" s="1226"/>
      <c r="T8" s="1226"/>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595</v>
      </c>
      <c r="N9" s="666"/>
      <c r="O9" s="1226" t="str">
        <f>IF(numberPr_ch="",IF(numberPr="","",numberPr),numberPr_ch)</f>
        <v>557-120/тэ-2022</v>
      </c>
      <c r="P9" s="1226"/>
      <c r="Q9" s="1226"/>
      <c r="R9" s="1226"/>
      <c r="S9" s="1226"/>
      <c r="T9" s="1226"/>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501</v>
      </c>
      <c r="N10" s="666"/>
      <c r="O10" s="1226" t="str">
        <f>IF(IstPub_ch="",IF(IstPub="","",IstPub),IstPub_ch)</f>
        <v>Официальный сайт правовой информации Министерства юстиции РТ:  http//pravo.tatarstan.ru</v>
      </c>
      <c r="P10" s="1226"/>
      <c r="Q10" s="1226"/>
      <c r="R10" s="1226"/>
      <c r="S10" s="1226"/>
      <c r="T10" s="1226"/>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50"/>
      <c r="P12" s="1250"/>
      <c r="Q12" s="1250"/>
      <c r="R12" s="1250"/>
      <c r="S12" s="1250"/>
      <c r="T12" s="1250"/>
      <c r="U12" s="1250"/>
    </row>
    <row r="13" spans="1:33">
      <c r="J13" s="481"/>
      <c r="K13" s="481"/>
      <c r="L13" s="1161" t="s">
        <v>454</v>
      </c>
      <c r="M13" s="1161"/>
      <c r="N13" s="1161"/>
      <c r="O13" s="1161"/>
      <c r="P13" s="1161"/>
      <c r="Q13" s="1161"/>
      <c r="R13" s="1161"/>
      <c r="S13" s="1161"/>
      <c r="T13" s="1161"/>
      <c r="U13" s="1161"/>
      <c r="V13" s="1161"/>
      <c r="W13" s="1161" t="s">
        <v>455</v>
      </c>
    </row>
    <row r="14" spans="1:33" ht="14.25" customHeight="1">
      <c r="J14" s="481"/>
      <c r="K14" s="481"/>
      <c r="L14" s="1233" t="s">
        <v>92</v>
      </c>
      <c r="M14" s="1233" t="s">
        <v>639</v>
      </c>
      <c r="N14" s="474"/>
      <c r="O14" s="1234" t="s">
        <v>641</v>
      </c>
      <c r="P14" s="1235"/>
      <c r="Q14" s="1235"/>
      <c r="R14" s="1235"/>
      <c r="S14" s="1235"/>
      <c r="T14" s="1236"/>
      <c r="U14" s="1217" t="s">
        <v>341</v>
      </c>
      <c r="V14" s="1249" t="s">
        <v>275</v>
      </c>
      <c r="W14" s="1161"/>
    </row>
    <row r="15" spans="1:33" ht="14.25" customHeight="1">
      <c r="J15" s="481"/>
      <c r="K15" s="481"/>
      <c r="L15" s="1233"/>
      <c r="M15" s="1233"/>
      <c r="N15" s="473"/>
      <c r="O15" s="1239" t="s">
        <v>640</v>
      </c>
      <c r="P15" s="655"/>
      <c r="Q15" s="655"/>
      <c r="R15" s="1215" t="s">
        <v>654</v>
      </c>
      <c r="S15" s="1215"/>
      <c r="T15" s="1216"/>
      <c r="U15" s="1218"/>
      <c r="V15" s="1249"/>
      <c r="W15" s="1161"/>
    </row>
    <row r="16" spans="1:33" ht="30.75" customHeight="1">
      <c r="J16" s="481"/>
      <c r="K16" s="481"/>
      <c r="L16" s="1233"/>
      <c r="M16" s="1233"/>
      <c r="N16" s="472"/>
      <c r="O16" s="1240"/>
      <c r="P16" s="653"/>
      <c r="Q16" s="654"/>
      <c r="R16" s="536" t="s">
        <v>274</v>
      </c>
      <c r="S16" s="1228" t="s">
        <v>273</v>
      </c>
      <c r="T16" s="1229"/>
      <c r="U16" s="1219"/>
      <c r="V16" s="1249"/>
      <c r="W16" s="1161"/>
    </row>
    <row r="17" spans="1:33">
      <c r="J17" s="481"/>
      <c r="K17" s="489">
        <v>1</v>
      </c>
      <c r="L17" s="637" t="s">
        <v>93</v>
      </c>
      <c r="M17" s="637" t="s">
        <v>49</v>
      </c>
      <c r="N17" s="509" t="s">
        <v>49</v>
      </c>
      <c r="O17" s="638">
        <f ca="1">OFFSET(O17,0,-1)+1</f>
        <v>3</v>
      </c>
      <c r="P17" s="639">
        <f ca="1">OFFSET(P17,0,-1)</f>
        <v>3</v>
      </c>
      <c r="Q17" s="639">
        <f ca="1">OFFSET(Q17,0,-1)</f>
        <v>3</v>
      </c>
      <c r="R17" s="638">
        <f ca="1">OFFSET(R17,0,-1)+1</f>
        <v>4</v>
      </c>
      <c r="S17" s="1252">
        <f ca="1">OFFSET(S17,0,-1)+1</f>
        <v>5</v>
      </c>
      <c r="T17" s="1252"/>
      <c r="U17" s="638">
        <f ca="1">OFFSET(U17,0,-2)+1</f>
        <v>6</v>
      </c>
      <c r="V17" s="639">
        <f ca="1">OFFSET(V17,0,-1)</f>
        <v>6</v>
      </c>
      <c r="W17" s="638">
        <f ca="1">OFFSET(W17,0,-1)+1</f>
        <v>7</v>
      </c>
    </row>
    <row r="18" spans="1:33" ht="22.5">
      <c r="A18" s="1206">
        <v>1</v>
      </c>
      <c r="B18" s="901"/>
      <c r="C18" s="901"/>
      <c r="D18" s="901"/>
      <c r="E18" s="902"/>
      <c r="F18" s="903"/>
      <c r="G18" s="903"/>
      <c r="H18" s="903"/>
      <c r="I18" s="904"/>
      <c r="J18" s="899"/>
      <c r="K18" s="906"/>
      <c r="L18" s="593" t="e">
        <f ca="1">mergeValue(A18)</f>
        <v>#NAME?</v>
      </c>
      <c r="M18" s="641" t="s">
        <v>20</v>
      </c>
      <c r="N18" s="580"/>
      <c r="O18" s="1251"/>
      <c r="P18" s="1251"/>
      <c r="Q18" s="1251"/>
      <c r="R18" s="1251"/>
      <c r="S18" s="1251"/>
      <c r="T18" s="1251"/>
      <c r="U18" s="1251"/>
      <c r="V18" s="1251"/>
      <c r="W18" s="630" t="s">
        <v>476</v>
      </c>
    </row>
    <row r="19" spans="1:33" ht="22.5">
      <c r="A19" s="1206"/>
      <c r="B19" s="1206">
        <v>1</v>
      </c>
      <c r="C19" s="901"/>
      <c r="D19" s="901"/>
      <c r="E19" s="903"/>
      <c r="F19" s="903"/>
      <c r="G19" s="903"/>
      <c r="H19" s="903"/>
      <c r="I19" s="898"/>
      <c r="J19" s="897"/>
      <c r="K19" s="900"/>
      <c r="L19" s="593" t="e">
        <f ca="1">mergeValue(A19) &amp;"."&amp; mergeValue(B19)</f>
        <v>#NAME?</v>
      </c>
      <c r="M19" s="546" t="s">
        <v>16</v>
      </c>
      <c r="N19" s="580"/>
      <c r="O19" s="1251"/>
      <c r="P19" s="1251"/>
      <c r="Q19" s="1251"/>
      <c r="R19" s="1251"/>
      <c r="S19" s="1251"/>
      <c r="T19" s="1251"/>
      <c r="U19" s="1251"/>
      <c r="V19" s="1251"/>
      <c r="W19" s="630" t="s">
        <v>477</v>
      </c>
    </row>
    <row r="20" spans="1:33" ht="22.5">
      <c r="A20" s="1206"/>
      <c r="B20" s="1206"/>
      <c r="C20" s="1206">
        <v>1</v>
      </c>
      <c r="D20" s="901"/>
      <c r="E20" s="903"/>
      <c r="F20" s="903"/>
      <c r="G20" s="903"/>
      <c r="H20" s="903"/>
      <c r="I20" s="905"/>
      <c r="J20" s="897"/>
      <c r="K20" s="900"/>
      <c r="L20" s="593" t="e">
        <f ca="1">mergeValue(A20) &amp;"."&amp; mergeValue(B20)&amp;"."&amp; mergeValue(C20)</f>
        <v>#NAME?</v>
      </c>
      <c r="M20" s="547" t="s">
        <v>7</v>
      </c>
      <c r="N20" s="580"/>
      <c r="O20" s="1251"/>
      <c r="P20" s="1251"/>
      <c r="Q20" s="1251"/>
      <c r="R20" s="1251"/>
      <c r="S20" s="1251"/>
      <c r="T20" s="1251"/>
      <c r="U20" s="1251"/>
      <c r="V20" s="1251"/>
      <c r="W20" s="630" t="s">
        <v>633</v>
      </c>
    </row>
    <row r="21" spans="1:33" ht="22.5">
      <c r="A21" s="1206"/>
      <c r="B21" s="1206"/>
      <c r="C21" s="1206"/>
      <c r="D21" s="1206">
        <v>1</v>
      </c>
      <c r="E21" s="903"/>
      <c r="F21" s="903"/>
      <c r="G21" s="903"/>
      <c r="H21" s="903"/>
      <c r="I21" s="905"/>
      <c r="J21" s="897"/>
      <c r="K21" s="900"/>
      <c r="L21" s="593" t="e">
        <f ca="1">mergeValue(A21) &amp;"."&amp; mergeValue(B21)&amp;"."&amp; mergeValue(C21)&amp;"."&amp; mergeValue(D21)</f>
        <v>#NAME?</v>
      </c>
      <c r="M21" s="548" t="s">
        <v>22</v>
      </c>
      <c r="N21" s="580"/>
      <c r="O21" s="1251"/>
      <c r="P21" s="1251"/>
      <c r="Q21" s="1251"/>
      <c r="R21" s="1251"/>
      <c r="S21" s="1251"/>
      <c r="T21" s="1251"/>
      <c r="U21" s="1251"/>
      <c r="V21" s="1251"/>
      <c r="W21" s="630" t="s">
        <v>634</v>
      </c>
    </row>
    <row r="22" spans="1:33" ht="101.25">
      <c r="A22" s="1206"/>
      <c r="B22" s="1206"/>
      <c r="C22" s="1206"/>
      <c r="D22" s="1206"/>
      <c r="E22" s="1206">
        <v>1</v>
      </c>
      <c r="F22" s="903"/>
      <c r="G22" s="903"/>
      <c r="H22" s="901">
        <v>1</v>
      </c>
      <c r="I22" s="1206">
        <v>1</v>
      </c>
      <c r="J22" s="903"/>
      <c r="K22" s="908"/>
      <c r="L22" s="593" t="e">
        <f ca="1">mergeValue(A22) &amp;"."&amp; mergeValue(B22)&amp;"."&amp; mergeValue(C22)&amp;"."&amp; mergeValue(D22)&amp;"."&amp; mergeValue(E22)</f>
        <v>#NAME?</v>
      </c>
      <c r="M22" s="554" t="s">
        <v>9</v>
      </c>
      <c r="N22" s="581"/>
      <c r="O22" s="1208"/>
      <c r="P22" s="1208"/>
      <c r="Q22" s="1208"/>
      <c r="R22" s="1208"/>
      <c r="S22" s="1208"/>
      <c r="T22" s="1208"/>
      <c r="U22" s="1208"/>
      <c r="V22" s="1208"/>
      <c r="W22" s="630" t="s">
        <v>638</v>
      </c>
    </row>
    <row r="23" spans="1:33" ht="90">
      <c r="A23" s="1206"/>
      <c r="B23" s="1206"/>
      <c r="C23" s="1206"/>
      <c r="D23" s="1206"/>
      <c r="E23" s="1206"/>
      <c r="F23" s="1206">
        <v>1</v>
      </c>
      <c r="G23" s="901"/>
      <c r="H23" s="901"/>
      <c r="I23" s="1206"/>
      <c r="J23" s="1206">
        <v>1</v>
      </c>
      <c r="K23" s="909"/>
      <c r="L23" s="593" t="e">
        <f ca="1">mergeValue(A23) &amp;"."&amp; mergeValue(B23)&amp;"."&amp; mergeValue(C23)&amp;"."&amp; mergeValue(D23)&amp;"."&amp; mergeValue(E23)&amp;"."&amp; mergeValue(F23)</f>
        <v>#NAME?</v>
      </c>
      <c r="M23" s="555" t="s">
        <v>10</v>
      </c>
      <c r="N23" s="581"/>
      <c r="O23" s="1209"/>
      <c r="P23" s="1210"/>
      <c r="Q23" s="1210"/>
      <c r="R23" s="1210"/>
      <c r="S23" s="1210"/>
      <c r="T23" s="1210"/>
      <c r="U23" s="1210"/>
      <c r="V23" s="1211"/>
      <c r="W23" s="630" t="s">
        <v>636</v>
      </c>
      <c r="Y23" s="504" t="e">
        <f ca="1">strCheckUnique(Z23:Z26)</f>
        <v>#NAME?</v>
      </c>
      <c r="AA23" s="504" t="str">
        <f>IF(O23="","",O23 &amp; ":_")</f>
        <v/>
      </c>
    </row>
    <row r="24" spans="1:33" ht="189" customHeight="1">
      <c r="A24" s="1206"/>
      <c r="B24" s="1206"/>
      <c r="C24" s="1206"/>
      <c r="D24" s="1206"/>
      <c r="E24" s="1206"/>
      <c r="F24" s="1206"/>
      <c r="G24" s="901">
        <v>1</v>
      </c>
      <c r="H24" s="901"/>
      <c r="I24" s="1206"/>
      <c r="J24" s="1206"/>
      <c r="K24" s="909">
        <v>1</v>
      </c>
      <c r="L24" s="593" t="e">
        <f ca="1">mergeValue(A24) &amp;"."&amp; mergeValue(B24)&amp;"."&amp; mergeValue(C24)&amp;"."&amp; mergeValue(D24)&amp;"."&amp; mergeValue(E24)&amp;"."&amp; mergeValue(F24)&amp;"."&amp; mergeValue(G24)</f>
        <v>#NAME?</v>
      </c>
      <c r="M24" s="1069"/>
      <c r="N24" s="586"/>
      <c r="O24" s="1078"/>
      <c r="P24" s="562"/>
      <c r="Q24" s="562"/>
      <c r="R24" s="1243"/>
      <c r="S24" s="1213" t="s">
        <v>84</v>
      </c>
      <c r="T24" s="1243"/>
      <c r="U24" s="1213" t="s">
        <v>85</v>
      </c>
      <c r="V24" s="578"/>
      <c r="W24" s="1223" t="s">
        <v>656</v>
      </c>
      <c r="X24" s="500" t="e">
        <f ca="1">strCheckDate(O25:V25)</f>
        <v>#NAME?</v>
      </c>
      <c r="Y24" s="504"/>
      <c r="Z24" s="504" t="str">
        <f>IF(M24="","",M24 )</f>
        <v/>
      </c>
      <c r="AA24" s="504"/>
      <c r="AB24" s="504"/>
      <c r="AC24" s="504"/>
    </row>
    <row r="25" spans="1:33" ht="11.25" hidden="1">
      <c r="A25" s="1206"/>
      <c r="B25" s="1206"/>
      <c r="C25" s="1206"/>
      <c r="D25" s="1206"/>
      <c r="E25" s="1206"/>
      <c r="F25" s="1206"/>
      <c r="G25" s="901"/>
      <c r="H25" s="901"/>
      <c r="I25" s="1206"/>
      <c r="J25" s="1206"/>
      <c r="K25" s="909"/>
      <c r="L25" s="600"/>
      <c r="M25" s="646"/>
      <c r="N25" s="586"/>
      <c r="O25" s="584"/>
      <c r="P25" s="562"/>
      <c r="Q25" s="584" t="str">
        <f>R24 &amp; "-" &amp; T24</f>
        <v>-</v>
      </c>
      <c r="R25" s="1212"/>
      <c r="S25" s="1213"/>
      <c r="T25" s="1212"/>
      <c r="U25" s="1213"/>
      <c r="V25" s="578"/>
      <c r="W25" s="1224"/>
    </row>
    <row r="26" spans="1:33" s="475" customFormat="1" ht="15" customHeight="1">
      <c r="A26" s="1206"/>
      <c r="B26" s="1206"/>
      <c r="C26" s="1206"/>
      <c r="D26" s="1206"/>
      <c r="E26" s="1206"/>
      <c r="F26" s="1206"/>
      <c r="G26" s="903"/>
      <c r="H26" s="901"/>
      <c r="I26" s="1206"/>
      <c r="J26" s="1206"/>
      <c r="K26" s="908"/>
      <c r="L26" s="538"/>
      <c r="M26" s="557" t="s">
        <v>25</v>
      </c>
      <c r="N26" s="551"/>
      <c r="O26" s="545"/>
      <c r="P26" s="545"/>
      <c r="Q26" s="545"/>
      <c r="R26" s="573"/>
      <c r="S26" s="564"/>
      <c r="T26" s="563"/>
      <c r="U26" s="551"/>
      <c r="V26" s="560"/>
      <c r="W26" s="1225"/>
      <c r="X26" s="501"/>
      <c r="Y26" s="501"/>
      <c r="Z26" s="501"/>
      <c r="AA26" s="501"/>
      <c r="AB26" s="501"/>
      <c r="AC26" s="501"/>
      <c r="AD26" s="501"/>
      <c r="AE26" s="501"/>
      <c r="AF26" s="501"/>
      <c r="AG26" s="501"/>
    </row>
    <row r="27" spans="1:33" s="475" customFormat="1" ht="15" customHeight="1">
      <c r="A27" s="1206"/>
      <c r="B27" s="1206"/>
      <c r="C27" s="1206"/>
      <c r="D27" s="1206"/>
      <c r="E27" s="1206"/>
      <c r="F27" s="903"/>
      <c r="G27" s="903"/>
      <c r="H27" s="901"/>
      <c r="I27" s="1206"/>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06"/>
      <c r="B28" s="1206"/>
      <c r="C28" s="1206"/>
      <c r="D28" s="1206"/>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06"/>
      <c r="B29" s="1206"/>
      <c r="C29" s="1206"/>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06"/>
      <c r="B30" s="1206"/>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06"/>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199" t="s">
        <v>632</v>
      </c>
      <c r="N34" s="1199"/>
      <c r="O34" s="1199"/>
      <c r="P34" s="1199"/>
      <c r="Q34" s="1199"/>
      <c r="R34" s="1199"/>
      <c r="S34" s="1199"/>
      <c r="T34" s="1199"/>
      <c r="U34" s="1199"/>
      <c r="V34" s="1199"/>
      <c r="W34" s="1199"/>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2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2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2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200-000003000000}">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xr:uid="{00000000-0002-0000-1200-000004000000}">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xr:uid="{00000000-0002-0000-12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200-000006000000}"/>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2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200-000008000000}"/>
    <dataValidation type="list" allowBlank="1" showInputMessage="1" showErrorMessage="1" errorTitle="Ошибка" error="Выберите значение из списка" prompt="Выберите значение из списка" sqref="O23:V23" xr:uid="{00000000-0002-0000-12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2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5_4">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200" t="s">
        <v>491</v>
      </c>
      <c r="G2" s="1201"/>
      <c r="H2" s="1202"/>
      <c r="I2" s="640"/>
    </row>
    <row r="3" spans="1:20" ht="3" customHeight="1"/>
    <row r="4" spans="1:20" s="570" customFormat="1" ht="11.25">
      <c r="A4" s="590"/>
      <c r="B4" s="590"/>
      <c r="C4" s="590"/>
      <c r="D4" s="590"/>
      <c r="F4" s="1161" t="s">
        <v>454</v>
      </c>
      <c r="G4" s="1161"/>
      <c r="H4" s="1161"/>
      <c r="I4" s="1203"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3"/>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17.11.2022</v>
      </c>
      <c r="I7" s="581" t="s">
        <v>493</v>
      </c>
      <c r="J7" s="615"/>
      <c r="K7" s="590"/>
      <c r="L7" s="590"/>
      <c r="M7" s="590"/>
      <c r="N7" s="590"/>
      <c r="O7" s="590"/>
      <c r="P7" s="590"/>
      <c r="Q7" s="590"/>
      <c r="R7" s="590"/>
      <c r="S7" s="590"/>
      <c r="T7" s="590"/>
    </row>
    <row r="8" spans="1:20" s="570" customFormat="1" ht="45">
      <c r="A8" s="1204">
        <v>1</v>
      </c>
      <c r="B8" s="590"/>
      <c r="C8" s="590"/>
      <c r="D8" s="590"/>
      <c r="F8" s="616" t="e">
        <f ca="1">"2." &amp;mergeValue(A8)</f>
        <v>#NAME?</v>
      </c>
      <c r="G8" s="632" t="s">
        <v>494</v>
      </c>
      <c r="H8" s="604"/>
      <c r="I8" s="581" t="s">
        <v>590</v>
      </c>
      <c r="J8" s="615"/>
      <c r="K8" s="590"/>
      <c r="L8" s="590"/>
      <c r="M8" s="590"/>
      <c r="N8" s="590"/>
      <c r="O8" s="590"/>
      <c r="P8" s="590"/>
      <c r="Q8" s="590"/>
      <c r="R8" s="590"/>
      <c r="S8" s="590"/>
      <c r="T8" s="590"/>
    </row>
    <row r="9" spans="1:20" s="570" customFormat="1" ht="22.5">
      <c r="A9" s="1204"/>
      <c r="B9" s="590"/>
      <c r="C9" s="590"/>
      <c r="D9" s="590"/>
      <c r="F9" s="616" t="e">
        <f ca="1">"3." &amp;mergeValue(A9)</f>
        <v>#NAME?</v>
      </c>
      <c r="G9" s="632" t="s">
        <v>495</v>
      </c>
      <c r="H9" s="604"/>
      <c r="I9" s="581" t="s">
        <v>588</v>
      </c>
      <c r="J9" s="615"/>
      <c r="K9" s="590"/>
      <c r="L9" s="590"/>
      <c r="M9" s="590"/>
      <c r="N9" s="590"/>
      <c r="O9" s="590"/>
      <c r="P9" s="590"/>
      <c r="Q9" s="590"/>
      <c r="R9" s="590"/>
      <c r="S9" s="590"/>
      <c r="T9" s="590"/>
    </row>
    <row r="10" spans="1:20" s="570" customFormat="1" ht="22.5">
      <c r="A10" s="1204"/>
      <c r="B10" s="590"/>
      <c r="C10" s="590"/>
      <c r="D10" s="590"/>
      <c r="F10" s="616" t="e">
        <f ca="1">"4."&amp;mergeValue(A10)</f>
        <v>#NAME?</v>
      </c>
      <c r="G10" s="632" t="s">
        <v>496</v>
      </c>
      <c r="H10" s="605" t="s">
        <v>458</v>
      </c>
      <c r="I10" s="581"/>
      <c r="J10" s="615"/>
      <c r="K10" s="590"/>
      <c r="L10" s="590"/>
      <c r="M10" s="590"/>
      <c r="N10" s="590"/>
      <c r="O10" s="590"/>
      <c r="P10" s="590"/>
      <c r="Q10" s="590"/>
      <c r="R10" s="590"/>
      <c r="S10" s="590"/>
      <c r="T10" s="590"/>
    </row>
    <row r="11" spans="1:20" s="570" customFormat="1" ht="18.75">
      <c r="A11" s="1204"/>
      <c r="B11" s="1204">
        <v>1</v>
      </c>
      <c r="C11" s="623"/>
      <c r="D11" s="623"/>
      <c r="F11" s="616" t="e">
        <f ca="1">"4."&amp;mergeValue(A11) &amp;"."&amp;mergeValue(B11)</f>
        <v>#NAME?</v>
      </c>
      <c r="G11" s="611" t="s">
        <v>592</v>
      </c>
      <c r="H11" s="604" t="str">
        <f>IF(region_name="","",region_name)</f>
        <v>Республика Татарстан</v>
      </c>
      <c r="I11" s="581" t="s">
        <v>499</v>
      </c>
      <c r="J11" s="615"/>
      <c r="K11" s="590"/>
      <c r="L11" s="590"/>
      <c r="M11" s="590"/>
      <c r="N11" s="590"/>
      <c r="O11" s="590"/>
      <c r="P11" s="590"/>
      <c r="Q11" s="590"/>
      <c r="R11" s="590"/>
      <c r="S11" s="590"/>
      <c r="T11" s="590"/>
    </row>
    <row r="12" spans="1:20" s="570" customFormat="1" ht="22.5">
      <c r="A12" s="1204"/>
      <c r="B12" s="1204"/>
      <c r="C12" s="1204">
        <v>1</v>
      </c>
      <c r="D12" s="623"/>
      <c r="F12" s="616" t="e">
        <f ca="1">"4."&amp;mergeValue(A12) &amp;"."&amp;mergeValue(B12)&amp;"."&amp;mergeValue(C12)</f>
        <v>#NAME?</v>
      </c>
      <c r="G12" s="622" t="s">
        <v>497</v>
      </c>
      <c r="H12" s="604"/>
      <c r="I12" s="581" t="s">
        <v>500</v>
      </c>
      <c r="J12" s="615"/>
      <c r="K12" s="590"/>
      <c r="L12" s="590"/>
      <c r="M12" s="590"/>
      <c r="N12" s="590"/>
      <c r="O12" s="590"/>
      <c r="P12" s="590"/>
      <c r="Q12" s="590"/>
      <c r="R12" s="590"/>
      <c r="S12" s="590"/>
      <c r="T12" s="590"/>
    </row>
    <row r="13" spans="1:20" s="570" customFormat="1" ht="39" customHeight="1">
      <c r="A13" s="1204"/>
      <c r="B13" s="1204"/>
      <c r="C13" s="1204"/>
      <c r="D13" s="623">
        <v>1</v>
      </c>
      <c r="F13" s="616" t="e">
        <f ca="1">"4."&amp;mergeValue(A13) &amp;"."&amp;mergeValue(B13)&amp;"."&amp;mergeValue(C13)&amp;"."&amp;mergeValue(D13)</f>
        <v>#NAME?</v>
      </c>
      <c r="G13" s="633" t="s">
        <v>498</v>
      </c>
      <c r="H13" s="604"/>
      <c r="I13" s="1205" t="s">
        <v>591</v>
      </c>
      <c r="J13" s="615"/>
      <c r="K13" s="590"/>
      <c r="L13" s="590"/>
      <c r="M13" s="590"/>
      <c r="N13" s="590"/>
      <c r="O13" s="590"/>
      <c r="P13" s="590"/>
      <c r="Q13" s="590"/>
      <c r="R13" s="590"/>
      <c r="S13" s="590"/>
      <c r="T13" s="590"/>
    </row>
    <row r="14" spans="1:20" s="570" customFormat="1" ht="18.75">
      <c r="A14" s="1204"/>
      <c r="B14" s="1204"/>
      <c r="C14" s="1204"/>
      <c r="D14" s="623"/>
      <c r="F14" s="619"/>
      <c r="G14" s="550" t="s">
        <v>4</v>
      </c>
      <c r="H14" s="624"/>
      <c r="I14" s="1205"/>
      <c r="J14" s="615"/>
      <c r="K14" s="590"/>
      <c r="L14" s="590"/>
      <c r="M14" s="590"/>
      <c r="N14" s="590"/>
      <c r="O14" s="590"/>
      <c r="P14" s="590"/>
      <c r="Q14" s="590"/>
      <c r="R14" s="590"/>
      <c r="S14" s="590"/>
      <c r="T14" s="590"/>
    </row>
    <row r="15" spans="1:20" s="570" customFormat="1" ht="18.75">
      <c r="A15" s="1204"/>
      <c r="B15" s="1204"/>
      <c r="C15" s="623"/>
      <c r="D15" s="623"/>
      <c r="F15" s="634"/>
      <c r="G15" s="577" t="s">
        <v>403</v>
      </c>
      <c r="H15" s="635"/>
      <c r="I15" s="636"/>
      <c r="J15" s="615"/>
      <c r="K15" s="590"/>
      <c r="L15" s="590"/>
      <c r="M15" s="590"/>
      <c r="N15" s="590"/>
      <c r="O15" s="590"/>
      <c r="P15" s="590"/>
      <c r="Q15" s="590"/>
      <c r="R15" s="590"/>
      <c r="S15" s="590"/>
      <c r="T15" s="590"/>
    </row>
    <row r="16" spans="1:20" s="570" customFormat="1" ht="18.75">
      <c r="A16" s="1204"/>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9" t="s">
        <v>593</v>
      </c>
      <c r="H19" s="1199"/>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300-000000000000}">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35" width="10.5703125" style="585"/>
    <col min="36" max="256" width="10.5703125" style="523"/>
    <col min="257" max="264" width="0" style="523" hidden="1" customWidth="1"/>
    <col min="265" max="267" width="3.7109375" style="523" customWidth="1"/>
    <col min="268" max="268" width="12.7109375" style="523" customWidth="1"/>
    <col min="269" max="269" width="47.42578125" style="523" customWidth="1"/>
    <col min="270" max="273" width="0" style="523" hidden="1" customWidth="1"/>
    <col min="274" max="274" width="11.7109375" style="523" customWidth="1"/>
    <col min="275" max="275" width="6.42578125" style="523" bestFit="1" customWidth="1"/>
    <col min="276" max="276" width="11.7109375" style="523" customWidth="1"/>
    <col min="277" max="277" width="0" style="523" hidden="1" customWidth="1"/>
    <col min="278" max="278" width="3.7109375" style="523" customWidth="1"/>
    <col min="279" max="279" width="11.140625" style="523" bestFit="1" customWidth="1"/>
    <col min="280" max="512" width="10.5703125" style="523"/>
    <col min="513" max="520" width="0" style="523" hidden="1" customWidth="1"/>
    <col min="521" max="523" width="3.7109375" style="523" customWidth="1"/>
    <col min="524" max="524" width="12.7109375" style="523" customWidth="1"/>
    <col min="525" max="525" width="47.42578125" style="523" customWidth="1"/>
    <col min="526" max="529" width="0" style="523" hidden="1" customWidth="1"/>
    <col min="530" max="530" width="11.7109375" style="523" customWidth="1"/>
    <col min="531" max="531" width="6.42578125" style="523" bestFit="1" customWidth="1"/>
    <col min="532" max="532" width="11.7109375" style="523" customWidth="1"/>
    <col min="533" max="533" width="0" style="523" hidden="1" customWidth="1"/>
    <col min="534" max="534" width="3.7109375" style="523" customWidth="1"/>
    <col min="535" max="535" width="11.140625" style="523" bestFit="1" customWidth="1"/>
    <col min="536" max="768" width="10.5703125" style="523"/>
    <col min="769" max="776" width="0" style="523" hidden="1" customWidth="1"/>
    <col min="777" max="779" width="3.7109375" style="523" customWidth="1"/>
    <col min="780" max="780" width="12.7109375" style="523" customWidth="1"/>
    <col min="781" max="781" width="47.42578125" style="523" customWidth="1"/>
    <col min="782" max="785" width="0" style="523" hidden="1" customWidth="1"/>
    <col min="786" max="786" width="11.7109375" style="523" customWidth="1"/>
    <col min="787" max="787" width="6.42578125" style="523" bestFit="1" customWidth="1"/>
    <col min="788" max="788" width="11.7109375" style="523" customWidth="1"/>
    <col min="789" max="789" width="0" style="523" hidden="1" customWidth="1"/>
    <col min="790" max="790" width="3.7109375" style="523" customWidth="1"/>
    <col min="791" max="791" width="11.140625" style="523" bestFit="1" customWidth="1"/>
    <col min="792" max="1024" width="10.5703125" style="523"/>
    <col min="1025" max="1032" width="0" style="523" hidden="1" customWidth="1"/>
    <col min="1033" max="1035" width="3.7109375" style="523" customWidth="1"/>
    <col min="1036" max="1036" width="12.7109375" style="523" customWidth="1"/>
    <col min="1037" max="1037" width="47.42578125" style="523" customWidth="1"/>
    <col min="1038" max="1041" width="0" style="523" hidden="1" customWidth="1"/>
    <col min="1042" max="1042" width="11.7109375" style="523" customWidth="1"/>
    <col min="1043" max="1043" width="6.42578125" style="523" bestFit="1" customWidth="1"/>
    <col min="1044" max="1044" width="11.7109375" style="523" customWidth="1"/>
    <col min="1045" max="1045" width="0" style="523" hidden="1" customWidth="1"/>
    <col min="1046" max="1046" width="3.7109375" style="523" customWidth="1"/>
    <col min="1047" max="1047" width="11.140625" style="523" bestFit="1" customWidth="1"/>
    <col min="1048" max="1280" width="10.5703125" style="523"/>
    <col min="1281" max="1288" width="0" style="523" hidden="1" customWidth="1"/>
    <col min="1289" max="1291" width="3.7109375" style="523" customWidth="1"/>
    <col min="1292" max="1292" width="12.7109375" style="523" customWidth="1"/>
    <col min="1293" max="1293" width="47.42578125" style="523" customWidth="1"/>
    <col min="1294" max="1297" width="0" style="523" hidden="1" customWidth="1"/>
    <col min="1298" max="1298" width="11.7109375" style="523" customWidth="1"/>
    <col min="1299" max="1299" width="6.42578125" style="523" bestFit="1" customWidth="1"/>
    <col min="1300" max="1300" width="11.7109375" style="523" customWidth="1"/>
    <col min="1301" max="1301" width="0" style="523" hidden="1" customWidth="1"/>
    <col min="1302" max="1302" width="3.7109375" style="523" customWidth="1"/>
    <col min="1303" max="1303" width="11.140625" style="523" bestFit="1" customWidth="1"/>
    <col min="1304" max="1536" width="10.5703125" style="523"/>
    <col min="1537" max="1544" width="0" style="523" hidden="1" customWidth="1"/>
    <col min="1545" max="1547" width="3.7109375" style="523" customWidth="1"/>
    <col min="1548" max="1548" width="12.7109375" style="523" customWidth="1"/>
    <col min="1549" max="1549" width="47.42578125" style="523" customWidth="1"/>
    <col min="1550" max="1553" width="0" style="523" hidden="1" customWidth="1"/>
    <col min="1554" max="1554" width="11.7109375" style="523" customWidth="1"/>
    <col min="1555" max="1555" width="6.42578125" style="523" bestFit="1" customWidth="1"/>
    <col min="1556" max="1556" width="11.7109375" style="523" customWidth="1"/>
    <col min="1557" max="1557" width="0" style="523" hidden="1" customWidth="1"/>
    <col min="1558" max="1558" width="3.7109375" style="523" customWidth="1"/>
    <col min="1559" max="1559" width="11.140625" style="523" bestFit="1" customWidth="1"/>
    <col min="1560" max="1792" width="10.5703125" style="523"/>
    <col min="1793" max="1800" width="0" style="523" hidden="1" customWidth="1"/>
    <col min="1801" max="1803" width="3.7109375" style="523" customWidth="1"/>
    <col min="1804" max="1804" width="12.7109375" style="523" customWidth="1"/>
    <col min="1805" max="1805" width="47.42578125" style="523" customWidth="1"/>
    <col min="1806" max="1809" width="0" style="523" hidden="1" customWidth="1"/>
    <col min="1810" max="1810" width="11.7109375" style="523" customWidth="1"/>
    <col min="1811" max="1811" width="6.42578125" style="523" bestFit="1" customWidth="1"/>
    <col min="1812" max="1812" width="11.7109375" style="523" customWidth="1"/>
    <col min="1813" max="1813" width="0" style="523" hidden="1" customWidth="1"/>
    <col min="1814" max="1814" width="3.7109375" style="523" customWidth="1"/>
    <col min="1815" max="1815" width="11.140625" style="523" bestFit="1" customWidth="1"/>
    <col min="1816" max="2048" width="10.5703125" style="523"/>
    <col min="2049" max="2056" width="0" style="523" hidden="1" customWidth="1"/>
    <col min="2057" max="2059" width="3.7109375" style="523" customWidth="1"/>
    <col min="2060" max="2060" width="12.7109375" style="523" customWidth="1"/>
    <col min="2061" max="2061" width="47.42578125" style="523" customWidth="1"/>
    <col min="2062" max="2065" width="0" style="523" hidden="1" customWidth="1"/>
    <col min="2066" max="2066" width="11.7109375" style="523" customWidth="1"/>
    <col min="2067" max="2067" width="6.42578125" style="523" bestFit="1" customWidth="1"/>
    <col min="2068" max="2068" width="11.7109375" style="523" customWidth="1"/>
    <col min="2069" max="2069" width="0" style="523" hidden="1" customWidth="1"/>
    <col min="2070" max="2070" width="3.7109375" style="523" customWidth="1"/>
    <col min="2071" max="2071" width="11.140625" style="523" bestFit="1" customWidth="1"/>
    <col min="2072" max="2304" width="10.5703125" style="523"/>
    <col min="2305" max="2312" width="0" style="523" hidden="1" customWidth="1"/>
    <col min="2313" max="2315" width="3.7109375" style="523" customWidth="1"/>
    <col min="2316" max="2316" width="12.7109375" style="523" customWidth="1"/>
    <col min="2317" max="2317" width="47.42578125" style="523" customWidth="1"/>
    <col min="2318" max="2321" width="0" style="523" hidden="1" customWidth="1"/>
    <col min="2322" max="2322" width="11.7109375" style="523" customWidth="1"/>
    <col min="2323" max="2323" width="6.42578125" style="523" bestFit="1" customWidth="1"/>
    <col min="2324" max="2324" width="11.7109375" style="523" customWidth="1"/>
    <col min="2325" max="2325" width="0" style="523" hidden="1" customWidth="1"/>
    <col min="2326" max="2326" width="3.7109375" style="523" customWidth="1"/>
    <col min="2327" max="2327" width="11.140625" style="523" bestFit="1" customWidth="1"/>
    <col min="2328" max="2560" width="10.5703125" style="523"/>
    <col min="2561" max="2568" width="0" style="523" hidden="1" customWidth="1"/>
    <col min="2569" max="2571" width="3.7109375" style="523" customWidth="1"/>
    <col min="2572" max="2572" width="12.7109375" style="523" customWidth="1"/>
    <col min="2573" max="2573" width="47.42578125" style="523" customWidth="1"/>
    <col min="2574" max="2577" width="0" style="523" hidden="1" customWidth="1"/>
    <col min="2578" max="2578" width="11.7109375" style="523" customWidth="1"/>
    <col min="2579" max="2579" width="6.42578125" style="523" bestFit="1" customWidth="1"/>
    <col min="2580" max="2580" width="11.7109375" style="523" customWidth="1"/>
    <col min="2581" max="2581" width="0" style="523" hidden="1" customWidth="1"/>
    <col min="2582" max="2582" width="3.7109375" style="523" customWidth="1"/>
    <col min="2583" max="2583" width="11.140625" style="523" bestFit="1" customWidth="1"/>
    <col min="2584" max="2816" width="10.5703125" style="523"/>
    <col min="2817" max="2824" width="0" style="523" hidden="1" customWidth="1"/>
    <col min="2825" max="2827" width="3.7109375" style="523" customWidth="1"/>
    <col min="2828" max="2828" width="12.7109375" style="523" customWidth="1"/>
    <col min="2829" max="2829" width="47.42578125" style="523" customWidth="1"/>
    <col min="2830" max="2833" width="0" style="523" hidden="1" customWidth="1"/>
    <col min="2834" max="2834" width="11.7109375" style="523" customWidth="1"/>
    <col min="2835" max="2835" width="6.42578125" style="523" bestFit="1" customWidth="1"/>
    <col min="2836" max="2836" width="11.7109375" style="523" customWidth="1"/>
    <col min="2837" max="2837" width="0" style="523" hidden="1" customWidth="1"/>
    <col min="2838" max="2838" width="3.7109375" style="523" customWidth="1"/>
    <col min="2839" max="2839" width="11.140625" style="523" bestFit="1" customWidth="1"/>
    <col min="2840" max="3072" width="10.5703125" style="523"/>
    <col min="3073" max="3080" width="0" style="523" hidden="1" customWidth="1"/>
    <col min="3081" max="3083" width="3.7109375" style="523" customWidth="1"/>
    <col min="3084" max="3084" width="12.7109375" style="523" customWidth="1"/>
    <col min="3085" max="3085" width="47.42578125" style="523" customWidth="1"/>
    <col min="3086" max="3089" width="0" style="523" hidden="1" customWidth="1"/>
    <col min="3090" max="3090" width="11.7109375" style="523" customWidth="1"/>
    <col min="3091" max="3091" width="6.42578125" style="523" bestFit="1" customWidth="1"/>
    <col min="3092" max="3092" width="11.7109375" style="523" customWidth="1"/>
    <col min="3093" max="3093" width="0" style="523" hidden="1" customWidth="1"/>
    <col min="3094" max="3094" width="3.7109375" style="523" customWidth="1"/>
    <col min="3095" max="3095" width="11.140625" style="523" bestFit="1" customWidth="1"/>
    <col min="3096" max="3328" width="10.5703125" style="523"/>
    <col min="3329" max="3336" width="0" style="523" hidden="1" customWidth="1"/>
    <col min="3337" max="3339" width="3.7109375" style="523" customWidth="1"/>
    <col min="3340" max="3340" width="12.7109375" style="523" customWidth="1"/>
    <col min="3341" max="3341" width="47.42578125" style="523" customWidth="1"/>
    <col min="3342" max="3345" width="0" style="523" hidden="1" customWidth="1"/>
    <col min="3346" max="3346" width="11.7109375" style="523" customWidth="1"/>
    <col min="3347" max="3347" width="6.42578125" style="523" bestFit="1" customWidth="1"/>
    <col min="3348" max="3348" width="11.7109375" style="523" customWidth="1"/>
    <col min="3349" max="3349" width="0" style="523" hidden="1" customWidth="1"/>
    <col min="3350" max="3350" width="3.7109375" style="523" customWidth="1"/>
    <col min="3351" max="3351" width="11.140625" style="523" bestFit="1" customWidth="1"/>
    <col min="3352" max="3584" width="10.5703125" style="523"/>
    <col min="3585" max="3592" width="0" style="523" hidden="1" customWidth="1"/>
    <col min="3593" max="3595" width="3.7109375" style="523" customWidth="1"/>
    <col min="3596" max="3596" width="12.7109375" style="523" customWidth="1"/>
    <col min="3597" max="3597" width="47.42578125" style="523" customWidth="1"/>
    <col min="3598" max="3601" width="0" style="523" hidden="1" customWidth="1"/>
    <col min="3602" max="3602" width="11.7109375" style="523" customWidth="1"/>
    <col min="3603" max="3603" width="6.42578125" style="523" bestFit="1" customWidth="1"/>
    <col min="3604" max="3604" width="11.7109375" style="523" customWidth="1"/>
    <col min="3605" max="3605" width="0" style="523" hidden="1" customWidth="1"/>
    <col min="3606" max="3606" width="3.7109375" style="523" customWidth="1"/>
    <col min="3607" max="3607" width="11.140625" style="523" bestFit="1" customWidth="1"/>
    <col min="3608" max="3840" width="10.5703125" style="523"/>
    <col min="3841" max="3848" width="0" style="523" hidden="1" customWidth="1"/>
    <col min="3849" max="3851" width="3.7109375" style="523" customWidth="1"/>
    <col min="3852" max="3852" width="12.7109375" style="523" customWidth="1"/>
    <col min="3853" max="3853" width="47.42578125" style="523" customWidth="1"/>
    <col min="3854" max="3857" width="0" style="523" hidden="1" customWidth="1"/>
    <col min="3858" max="3858" width="11.7109375" style="523" customWidth="1"/>
    <col min="3859" max="3859" width="6.42578125" style="523" bestFit="1" customWidth="1"/>
    <col min="3860" max="3860" width="11.7109375" style="523" customWidth="1"/>
    <col min="3861" max="3861" width="0" style="523" hidden="1" customWidth="1"/>
    <col min="3862" max="3862" width="3.7109375" style="523" customWidth="1"/>
    <col min="3863" max="3863" width="11.140625" style="523" bestFit="1" customWidth="1"/>
    <col min="3864" max="4096" width="10.5703125" style="523"/>
    <col min="4097" max="4104" width="0" style="523" hidden="1" customWidth="1"/>
    <col min="4105" max="4107" width="3.7109375" style="523" customWidth="1"/>
    <col min="4108" max="4108" width="12.7109375" style="523" customWidth="1"/>
    <col min="4109" max="4109" width="47.42578125" style="523" customWidth="1"/>
    <col min="4110" max="4113" width="0" style="523" hidden="1" customWidth="1"/>
    <col min="4114" max="4114" width="11.7109375" style="523" customWidth="1"/>
    <col min="4115" max="4115" width="6.42578125" style="523" bestFit="1" customWidth="1"/>
    <col min="4116" max="4116" width="11.7109375" style="523" customWidth="1"/>
    <col min="4117" max="4117" width="0" style="523" hidden="1" customWidth="1"/>
    <col min="4118" max="4118" width="3.7109375" style="523" customWidth="1"/>
    <col min="4119" max="4119" width="11.140625" style="523" bestFit="1" customWidth="1"/>
    <col min="4120" max="4352" width="10.5703125" style="523"/>
    <col min="4353" max="4360" width="0" style="523" hidden="1" customWidth="1"/>
    <col min="4361" max="4363" width="3.7109375" style="523" customWidth="1"/>
    <col min="4364" max="4364" width="12.7109375" style="523" customWidth="1"/>
    <col min="4365" max="4365" width="47.42578125" style="523" customWidth="1"/>
    <col min="4366" max="4369" width="0" style="523" hidden="1" customWidth="1"/>
    <col min="4370" max="4370" width="11.7109375" style="523" customWidth="1"/>
    <col min="4371" max="4371" width="6.42578125" style="523" bestFit="1" customWidth="1"/>
    <col min="4372" max="4372" width="11.7109375" style="523" customWidth="1"/>
    <col min="4373" max="4373" width="0" style="523" hidden="1" customWidth="1"/>
    <col min="4374" max="4374" width="3.7109375" style="523" customWidth="1"/>
    <col min="4375" max="4375" width="11.140625" style="523" bestFit="1" customWidth="1"/>
    <col min="4376" max="4608" width="10.5703125" style="523"/>
    <col min="4609" max="4616" width="0" style="523" hidden="1" customWidth="1"/>
    <col min="4617" max="4619" width="3.7109375" style="523" customWidth="1"/>
    <col min="4620" max="4620" width="12.7109375" style="523" customWidth="1"/>
    <col min="4621" max="4621" width="47.42578125" style="523" customWidth="1"/>
    <col min="4622" max="4625" width="0" style="523" hidden="1" customWidth="1"/>
    <col min="4626" max="4626" width="11.7109375" style="523" customWidth="1"/>
    <col min="4627" max="4627" width="6.42578125" style="523" bestFit="1" customWidth="1"/>
    <col min="4628" max="4628" width="11.7109375" style="523" customWidth="1"/>
    <col min="4629" max="4629" width="0" style="523" hidden="1" customWidth="1"/>
    <col min="4630" max="4630" width="3.7109375" style="523" customWidth="1"/>
    <col min="4631" max="4631" width="11.140625" style="523" bestFit="1" customWidth="1"/>
    <col min="4632" max="4864" width="10.5703125" style="523"/>
    <col min="4865" max="4872" width="0" style="523" hidden="1" customWidth="1"/>
    <col min="4873" max="4875" width="3.7109375" style="523" customWidth="1"/>
    <col min="4876" max="4876" width="12.7109375" style="523" customWidth="1"/>
    <col min="4877" max="4877" width="47.42578125" style="523" customWidth="1"/>
    <col min="4878" max="4881" width="0" style="523" hidden="1" customWidth="1"/>
    <col min="4882" max="4882" width="11.7109375" style="523" customWidth="1"/>
    <col min="4883" max="4883" width="6.42578125" style="523" bestFit="1" customWidth="1"/>
    <col min="4884" max="4884" width="11.7109375" style="523" customWidth="1"/>
    <col min="4885" max="4885" width="0" style="523" hidden="1" customWidth="1"/>
    <col min="4886" max="4886" width="3.7109375" style="523" customWidth="1"/>
    <col min="4887" max="4887" width="11.140625" style="523" bestFit="1" customWidth="1"/>
    <col min="4888" max="5120" width="10.5703125" style="523"/>
    <col min="5121" max="5128" width="0" style="523" hidden="1" customWidth="1"/>
    <col min="5129" max="5131" width="3.7109375" style="523" customWidth="1"/>
    <col min="5132" max="5132" width="12.7109375" style="523" customWidth="1"/>
    <col min="5133" max="5133" width="47.42578125" style="523" customWidth="1"/>
    <col min="5134" max="5137" width="0" style="523" hidden="1" customWidth="1"/>
    <col min="5138" max="5138" width="11.7109375" style="523" customWidth="1"/>
    <col min="5139" max="5139" width="6.42578125" style="523" bestFit="1" customWidth="1"/>
    <col min="5140" max="5140" width="11.7109375" style="523" customWidth="1"/>
    <col min="5141" max="5141" width="0" style="523" hidden="1" customWidth="1"/>
    <col min="5142" max="5142" width="3.7109375" style="523" customWidth="1"/>
    <col min="5143" max="5143" width="11.140625" style="523" bestFit="1" customWidth="1"/>
    <col min="5144" max="5376" width="10.5703125" style="523"/>
    <col min="5377" max="5384" width="0" style="523" hidden="1" customWidth="1"/>
    <col min="5385" max="5387" width="3.7109375" style="523" customWidth="1"/>
    <col min="5388" max="5388" width="12.7109375" style="523" customWidth="1"/>
    <col min="5389" max="5389" width="47.42578125" style="523" customWidth="1"/>
    <col min="5390" max="5393" width="0" style="523" hidden="1" customWidth="1"/>
    <col min="5394" max="5394" width="11.7109375" style="523" customWidth="1"/>
    <col min="5395" max="5395" width="6.42578125" style="523" bestFit="1" customWidth="1"/>
    <col min="5396" max="5396" width="11.7109375" style="523" customWidth="1"/>
    <col min="5397" max="5397" width="0" style="523" hidden="1" customWidth="1"/>
    <col min="5398" max="5398" width="3.7109375" style="523" customWidth="1"/>
    <col min="5399" max="5399" width="11.140625" style="523" bestFit="1" customWidth="1"/>
    <col min="5400" max="5632" width="10.5703125" style="523"/>
    <col min="5633" max="5640" width="0" style="523" hidden="1" customWidth="1"/>
    <col min="5641" max="5643" width="3.7109375" style="523" customWidth="1"/>
    <col min="5644" max="5644" width="12.7109375" style="523" customWidth="1"/>
    <col min="5645" max="5645" width="47.42578125" style="523" customWidth="1"/>
    <col min="5646" max="5649" width="0" style="523" hidden="1" customWidth="1"/>
    <col min="5650" max="5650" width="11.7109375" style="523" customWidth="1"/>
    <col min="5651" max="5651" width="6.42578125" style="523" bestFit="1" customWidth="1"/>
    <col min="5652" max="5652" width="11.7109375" style="523" customWidth="1"/>
    <col min="5653" max="5653" width="0" style="523" hidden="1" customWidth="1"/>
    <col min="5654" max="5654" width="3.7109375" style="523" customWidth="1"/>
    <col min="5655" max="5655" width="11.140625" style="523" bestFit="1" customWidth="1"/>
    <col min="5656" max="5888" width="10.5703125" style="523"/>
    <col min="5889" max="5896" width="0" style="523" hidden="1" customWidth="1"/>
    <col min="5897" max="5899" width="3.7109375" style="523" customWidth="1"/>
    <col min="5900" max="5900" width="12.7109375" style="523" customWidth="1"/>
    <col min="5901" max="5901" width="47.42578125" style="523" customWidth="1"/>
    <col min="5902" max="5905" width="0" style="523" hidden="1" customWidth="1"/>
    <col min="5906" max="5906" width="11.7109375" style="523" customWidth="1"/>
    <col min="5907" max="5907" width="6.42578125" style="523" bestFit="1" customWidth="1"/>
    <col min="5908" max="5908" width="11.7109375" style="523" customWidth="1"/>
    <col min="5909" max="5909" width="0" style="523" hidden="1" customWidth="1"/>
    <col min="5910" max="5910" width="3.7109375" style="523" customWidth="1"/>
    <col min="5911" max="5911" width="11.140625" style="523" bestFit="1" customWidth="1"/>
    <col min="5912" max="6144" width="10.5703125" style="523"/>
    <col min="6145" max="6152" width="0" style="523" hidden="1" customWidth="1"/>
    <col min="6153" max="6155" width="3.7109375" style="523" customWidth="1"/>
    <col min="6156" max="6156" width="12.7109375" style="523" customWidth="1"/>
    <col min="6157" max="6157" width="47.42578125" style="523" customWidth="1"/>
    <col min="6158" max="6161" width="0" style="523" hidden="1" customWidth="1"/>
    <col min="6162" max="6162" width="11.7109375" style="523" customWidth="1"/>
    <col min="6163" max="6163" width="6.42578125" style="523" bestFit="1" customWidth="1"/>
    <col min="6164" max="6164" width="11.7109375" style="523" customWidth="1"/>
    <col min="6165" max="6165" width="0" style="523" hidden="1" customWidth="1"/>
    <col min="6166" max="6166" width="3.7109375" style="523" customWidth="1"/>
    <col min="6167" max="6167" width="11.140625" style="523" bestFit="1" customWidth="1"/>
    <col min="6168" max="6400" width="10.5703125" style="523"/>
    <col min="6401" max="6408" width="0" style="523" hidden="1" customWidth="1"/>
    <col min="6409" max="6411" width="3.7109375" style="523" customWidth="1"/>
    <col min="6412" max="6412" width="12.7109375" style="523" customWidth="1"/>
    <col min="6413" max="6413" width="47.42578125" style="523" customWidth="1"/>
    <col min="6414" max="6417" width="0" style="523" hidden="1" customWidth="1"/>
    <col min="6418" max="6418" width="11.7109375" style="523" customWidth="1"/>
    <col min="6419" max="6419" width="6.42578125" style="523" bestFit="1" customWidth="1"/>
    <col min="6420" max="6420" width="11.7109375" style="523" customWidth="1"/>
    <col min="6421" max="6421" width="0" style="523" hidden="1" customWidth="1"/>
    <col min="6422" max="6422" width="3.7109375" style="523" customWidth="1"/>
    <col min="6423" max="6423" width="11.140625" style="523" bestFit="1" customWidth="1"/>
    <col min="6424" max="6656" width="10.5703125" style="523"/>
    <col min="6657" max="6664" width="0" style="523" hidden="1" customWidth="1"/>
    <col min="6665" max="6667" width="3.7109375" style="523" customWidth="1"/>
    <col min="6668" max="6668" width="12.7109375" style="523" customWidth="1"/>
    <col min="6669" max="6669" width="47.42578125" style="523" customWidth="1"/>
    <col min="6670" max="6673" width="0" style="523" hidden="1" customWidth="1"/>
    <col min="6674" max="6674" width="11.7109375" style="523" customWidth="1"/>
    <col min="6675" max="6675" width="6.42578125" style="523" bestFit="1" customWidth="1"/>
    <col min="6676" max="6676" width="11.7109375" style="523" customWidth="1"/>
    <col min="6677" max="6677" width="0" style="523" hidden="1" customWidth="1"/>
    <col min="6678" max="6678" width="3.7109375" style="523" customWidth="1"/>
    <col min="6679" max="6679" width="11.140625" style="523" bestFit="1" customWidth="1"/>
    <col min="6680" max="6912" width="10.5703125" style="523"/>
    <col min="6913" max="6920" width="0" style="523" hidden="1" customWidth="1"/>
    <col min="6921" max="6923" width="3.7109375" style="523" customWidth="1"/>
    <col min="6924" max="6924" width="12.7109375" style="523" customWidth="1"/>
    <col min="6925" max="6925" width="47.42578125" style="523" customWidth="1"/>
    <col min="6926" max="6929" width="0" style="523" hidden="1" customWidth="1"/>
    <col min="6930" max="6930" width="11.7109375" style="523" customWidth="1"/>
    <col min="6931" max="6931" width="6.42578125" style="523" bestFit="1" customWidth="1"/>
    <col min="6932" max="6932" width="11.7109375" style="523" customWidth="1"/>
    <col min="6933" max="6933" width="0" style="523" hidden="1" customWidth="1"/>
    <col min="6934" max="6934" width="3.7109375" style="523" customWidth="1"/>
    <col min="6935" max="6935" width="11.140625" style="523" bestFit="1" customWidth="1"/>
    <col min="6936" max="7168" width="10.5703125" style="523"/>
    <col min="7169" max="7176" width="0" style="523" hidden="1" customWidth="1"/>
    <col min="7177" max="7179" width="3.7109375" style="523" customWidth="1"/>
    <col min="7180" max="7180" width="12.7109375" style="523" customWidth="1"/>
    <col min="7181" max="7181" width="47.42578125" style="523" customWidth="1"/>
    <col min="7182" max="7185" width="0" style="523" hidden="1" customWidth="1"/>
    <col min="7186" max="7186" width="11.7109375" style="523" customWidth="1"/>
    <col min="7187" max="7187" width="6.42578125" style="523" bestFit="1" customWidth="1"/>
    <col min="7188" max="7188" width="11.7109375" style="523" customWidth="1"/>
    <col min="7189" max="7189" width="0" style="523" hidden="1" customWidth="1"/>
    <col min="7190" max="7190" width="3.7109375" style="523" customWidth="1"/>
    <col min="7191" max="7191" width="11.140625" style="523" bestFit="1" customWidth="1"/>
    <col min="7192" max="7424" width="10.5703125" style="523"/>
    <col min="7425" max="7432" width="0" style="523" hidden="1" customWidth="1"/>
    <col min="7433" max="7435" width="3.7109375" style="523" customWidth="1"/>
    <col min="7436" max="7436" width="12.7109375" style="523" customWidth="1"/>
    <col min="7437" max="7437" width="47.42578125" style="523" customWidth="1"/>
    <col min="7438" max="7441" width="0" style="523" hidden="1" customWidth="1"/>
    <col min="7442" max="7442" width="11.7109375" style="523" customWidth="1"/>
    <col min="7443" max="7443" width="6.42578125" style="523" bestFit="1" customWidth="1"/>
    <col min="7444" max="7444" width="11.7109375" style="523" customWidth="1"/>
    <col min="7445" max="7445" width="0" style="523" hidden="1" customWidth="1"/>
    <col min="7446" max="7446" width="3.7109375" style="523" customWidth="1"/>
    <col min="7447" max="7447" width="11.140625" style="523" bestFit="1" customWidth="1"/>
    <col min="7448" max="7680" width="10.5703125" style="523"/>
    <col min="7681" max="7688" width="0" style="523" hidden="1" customWidth="1"/>
    <col min="7689" max="7691" width="3.7109375" style="523" customWidth="1"/>
    <col min="7692" max="7692" width="12.7109375" style="523" customWidth="1"/>
    <col min="7693" max="7693" width="47.42578125" style="523" customWidth="1"/>
    <col min="7694" max="7697" width="0" style="523" hidden="1" customWidth="1"/>
    <col min="7698" max="7698" width="11.7109375" style="523" customWidth="1"/>
    <col min="7699" max="7699" width="6.42578125" style="523" bestFit="1" customWidth="1"/>
    <col min="7700" max="7700" width="11.7109375" style="523" customWidth="1"/>
    <col min="7701" max="7701" width="0" style="523" hidden="1" customWidth="1"/>
    <col min="7702" max="7702" width="3.7109375" style="523" customWidth="1"/>
    <col min="7703" max="7703" width="11.140625" style="523" bestFit="1" customWidth="1"/>
    <col min="7704" max="7936" width="10.5703125" style="523"/>
    <col min="7937" max="7944" width="0" style="523" hidden="1" customWidth="1"/>
    <col min="7945" max="7947" width="3.7109375" style="523" customWidth="1"/>
    <col min="7948" max="7948" width="12.7109375" style="523" customWidth="1"/>
    <col min="7949" max="7949" width="47.42578125" style="523" customWidth="1"/>
    <col min="7950" max="7953" width="0" style="523" hidden="1" customWidth="1"/>
    <col min="7954" max="7954" width="11.7109375" style="523" customWidth="1"/>
    <col min="7955" max="7955" width="6.42578125" style="523" bestFit="1" customWidth="1"/>
    <col min="7956" max="7956" width="11.7109375" style="523" customWidth="1"/>
    <col min="7957" max="7957" width="0" style="523" hidden="1" customWidth="1"/>
    <col min="7958" max="7958" width="3.7109375" style="523" customWidth="1"/>
    <col min="7959" max="7959" width="11.140625" style="523" bestFit="1" customWidth="1"/>
    <col min="7960" max="8192" width="10.5703125" style="523"/>
    <col min="8193" max="8200" width="0" style="523" hidden="1" customWidth="1"/>
    <col min="8201" max="8203" width="3.7109375" style="523" customWidth="1"/>
    <col min="8204" max="8204" width="12.7109375" style="523" customWidth="1"/>
    <col min="8205" max="8205" width="47.42578125" style="523" customWidth="1"/>
    <col min="8206" max="8209" width="0" style="523" hidden="1" customWidth="1"/>
    <col min="8210" max="8210" width="11.7109375" style="523" customWidth="1"/>
    <col min="8211" max="8211" width="6.42578125" style="523" bestFit="1" customWidth="1"/>
    <col min="8212" max="8212" width="11.7109375" style="523" customWidth="1"/>
    <col min="8213" max="8213" width="0" style="523" hidden="1" customWidth="1"/>
    <col min="8214" max="8214" width="3.7109375" style="523" customWidth="1"/>
    <col min="8215" max="8215" width="11.140625" style="523" bestFit="1" customWidth="1"/>
    <col min="8216" max="8448" width="10.5703125" style="523"/>
    <col min="8449" max="8456" width="0" style="523" hidden="1" customWidth="1"/>
    <col min="8457" max="8459" width="3.7109375" style="523" customWidth="1"/>
    <col min="8460" max="8460" width="12.7109375" style="523" customWidth="1"/>
    <col min="8461" max="8461" width="47.42578125" style="523" customWidth="1"/>
    <col min="8462" max="8465" width="0" style="523" hidden="1" customWidth="1"/>
    <col min="8466" max="8466" width="11.7109375" style="523" customWidth="1"/>
    <col min="8467" max="8467" width="6.42578125" style="523" bestFit="1" customWidth="1"/>
    <col min="8468" max="8468" width="11.7109375" style="523" customWidth="1"/>
    <col min="8469" max="8469" width="0" style="523" hidden="1" customWidth="1"/>
    <col min="8470" max="8470" width="3.7109375" style="523" customWidth="1"/>
    <col min="8471" max="8471" width="11.140625" style="523" bestFit="1" customWidth="1"/>
    <col min="8472" max="8704" width="10.5703125" style="523"/>
    <col min="8705" max="8712" width="0" style="523" hidden="1" customWidth="1"/>
    <col min="8713" max="8715" width="3.7109375" style="523" customWidth="1"/>
    <col min="8716" max="8716" width="12.7109375" style="523" customWidth="1"/>
    <col min="8717" max="8717" width="47.42578125" style="523" customWidth="1"/>
    <col min="8718" max="8721" width="0" style="523" hidden="1" customWidth="1"/>
    <col min="8722" max="8722" width="11.7109375" style="523" customWidth="1"/>
    <col min="8723" max="8723" width="6.42578125" style="523" bestFit="1" customWidth="1"/>
    <col min="8724" max="8724" width="11.7109375" style="523" customWidth="1"/>
    <col min="8725" max="8725" width="0" style="523" hidden="1" customWidth="1"/>
    <col min="8726" max="8726" width="3.7109375" style="523" customWidth="1"/>
    <col min="8727" max="8727" width="11.140625" style="523" bestFit="1" customWidth="1"/>
    <col min="8728" max="8960" width="10.5703125" style="523"/>
    <col min="8961" max="8968" width="0" style="523" hidden="1" customWidth="1"/>
    <col min="8969" max="8971" width="3.7109375" style="523" customWidth="1"/>
    <col min="8972" max="8972" width="12.7109375" style="523" customWidth="1"/>
    <col min="8973" max="8973" width="47.42578125" style="523" customWidth="1"/>
    <col min="8974" max="8977" width="0" style="523" hidden="1" customWidth="1"/>
    <col min="8978" max="8978" width="11.7109375" style="523" customWidth="1"/>
    <col min="8979" max="8979" width="6.42578125" style="523" bestFit="1" customWidth="1"/>
    <col min="8980" max="8980" width="11.7109375" style="523" customWidth="1"/>
    <col min="8981" max="8981" width="0" style="523" hidden="1" customWidth="1"/>
    <col min="8982" max="8982" width="3.7109375" style="523" customWidth="1"/>
    <col min="8983" max="8983" width="11.140625" style="523" bestFit="1" customWidth="1"/>
    <col min="8984" max="9216" width="10.5703125" style="523"/>
    <col min="9217" max="9224" width="0" style="523" hidden="1" customWidth="1"/>
    <col min="9225" max="9227" width="3.7109375" style="523" customWidth="1"/>
    <col min="9228" max="9228" width="12.7109375" style="523" customWidth="1"/>
    <col min="9229" max="9229" width="47.42578125" style="523" customWidth="1"/>
    <col min="9230" max="9233" width="0" style="523" hidden="1" customWidth="1"/>
    <col min="9234" max="9234" width="11.7109375" style="523" customWidth="1"/>
    <col min="9235" max="9235" width="6.42578125" style="523" bestFit="1" customWidth="1"/>
    <col min="9236" max="9236" width="11.7109375" style="523" customWidth="1"/>
    <col min="9237" max="9237" width="0" style="523" hidden="1" customWidth="1"/>
    <col min="9238" max="9238" width="3.7109375" style="523" customWidth="1"/>
    <col min="9239" max="9239" width="11.140625" style="523" bestFit="1" customWidth="1"/>
    <col min="9240" max="9472" width="10.5703125" style="523"/>
    <col min="9473" max="9480" width="0" style="523" hidden="1" customWidth="1"/>
    <col min="9481" max="9483" width="3.7109375" style="523" customWidth="1"/>
    <col min="9484" max="9484" width="12.7109375" style="523" customWidth="1"/>
    <col min="9485" max="9485" width="47.42578125" style="523" customWidth="1"/>
    <col min="9486" max="9489" width="0" style="523" hidden="1" customWidth="1"/>
    <col min="9490" max="9490" width="11.7109375" style="523" customWidth="1"/>
    <col min="9491" max="9491" width="6.42578125" style="523" bestFit="1" customWidth="1"/>
    <col min="9492" max="9492" width="11.7109375" style="523" customWidth="1"/>
    <col min="9493" max="9493" width="0" style="523" hidden="1" customWidth="1"/>
    <col min="9494" max="9494" width="3.7109375" style="523" customWidth="1"/>
    <col min="9495" max="9495" width="11.140625" style="523" bestFit="1" customWidth="1"/>
    <col min="9496" max="9728" width="10.5703125" style="523"/>
    <col min="9729" max="9736" width="0" style="523" hidden="1" customWidth="1"/>
    <col min="9737" max="9739" width="3.7109375" style="523" customWidth="1"/>
    <col min="9740" max="9740" width="12.7109375" style="523" customWidth="1"/>
    <col min="9741" max="9741" width="47.42578125" style="523" customWidth="1"/>
    <col min="9742" max="9745" width="0" style="523" hidden="1" customWidth="1"/>
    <col min="9746" max="9746" width="11.7109375" style="523" customWidth="1"/>
    <col min="9747" max="9747" width="6.42578125" style="523" bestFit="1" customWidth="1"/>
    <col min="9748" max="9748" width="11.7109375" style="523" customWidth="1"/>
    <col min="9749" max="9749" width="0" style="523" hidden="1" customWidth="1"/>
    <col min="9750" max="9750" width="3.7109375" style="523" customWidth="1"/>
    <col min="9751" max="9751" width="11.140625" style="523" bestFit="1" customWidth="1"/>
    <col min="9752" max="9984" width="10.5703125" style="523"/>
    <col min="9985" max="9992" width="0" style="523" hidden="1" customWidth="1"/>
    <col min="9993" max="9995" width="3.7109375" style="523" customWidth="1"/>
    <col min="9996" max="9996" width="12.7109375" style="523" customWidth="1"/>
    <col min="9997" max="9997" width="47.42578125" style="523" customWidth="1"/>
    <col min="9998" max="10001" width="0" style="523" hidden="1" customWidth="1"/>
    <col min="10002" max="10002" width="11.7109375" style="523" customWidth="1"/>
    <col min="10003" max="10003" width="6.42578125" style="523" bestFit="1" customWidth="1"/>
    <col min="10004" max="10004" width="11.7109375" style="523" customWidth="1"/>
    <col min="10005" max="10005" width="0" style="523" hidden="1" customWidth="1"/>
    <col min="10006" max="10006" width="3.7109375" style="523" customWidth="1"/>
    <col min="10007" max="10007" width="11.140625" style="523" bestFit="1" customWidth="1"/>
    <col min="10008" max="10240" width="10.5703125" style="523"/>
    <col min="10241" max="10248" width="0" style="523" hidden="1" customWidth="1"/>
    <col min="10249" max="10251" width="3.7109375" style="523" customWidth="1"/>
    <col min="10252" max="10252" width="12.7109375" style="523" customWidth="1"/>
    <col min="10253" max="10253" width="47.42578125" style="523" customWidth="1"/>
    <col min="10254" max="10257" width="0" style="523" hidden="1" customWidth="1"/>
    <col min="10258" max="10258" width="11.7109375" style="523" customWidth="1"/>
    <col min="10259" max="10259" width="6.42578125" style="523" bestFit="1" customWidth="1"/>
    <col min="10260" max="10260" width="11.7109375" style="523" customWidth="1"/>
    <col min="10261" max="10261" width="0" style="523" hidden="1" customWidth="1"/>
    <col min="10262" max="10262" width="3.7109375" style="523" customWidth="1"/>
    <col min="10263" max="10263" width="11.140625" style="523" bestFit="1" customWidth="1"/>
    <col min="10264" max="10496" width="10.5703125" style="523"/>
    <col min="10497" max="10504" width="0" style="523" hidden="1" customWidth="1"/>
    <col min="10505" max="10507" width="3.7109375" style="523" customWidth="1"/>
    <col min="10508" max="10508" width="12.7109375" style="523" customWidth="1"/>
    <col min="10509" max="10509" width="47.42578125" style="523" customWidth="1"/>
    <col min="10510" max="10513" width="0" style="523" hidden="1" customWidth="1"/>
    <col min="10514" max="10514" width="11.7109375" style="523" customWidth="1"/>
    <col min="10515" max="10515" width="6.42578125" style="523" bestFit="1" customWidth="1"/>
    <col min="10516" max="10516" width="11.7109375" style="523" customWidth="1"/>
    <col min="10517" max="10517" width="0" style="523" hidden="1" customWidth="1"/>
    <col min="10518" max="10518" width="3.7109375" style="523" customWidth="1"/>
    <col min="10519" max="10519" width="11.140625" style="523" bestFit="1" customWidth="1"/>
    <col min="10520" max="10752" width="10.5703125" style="523"/>
    <col min="10753" max="10760" width="0" style="523" hidden="1" customWidth="1"/>
    <col min="10761" max="10763" width="3.7109375" style="523" customWidth="1"/>
    <col min="10764" max="10764" width="12.7109375" style="523" customWidth="1"/>
    <col min="10765" max="10765" width="47.42578125" style="523" customWidth="1"/>
    <col min="10766" max="10769" width="0" style="523" hidden="1" customWidth="1"/>
    <col min="10770" max="10770" width="11.7109375" style="523" customWidth="1"/>
    <col min="10771" max="10771" width="6.42578125" style="523" bestFit="1" customWidth="1"/>
    <col min="10772" max="10772" width="11.7109375" style="523" customWidth="1"/>
    <col min="10773" max="10773" width="0" style="523" hidden="1" customWidth="1"/>
    <col min="10774" max="10774" width="3.7109375" style="523" customWidth="1"/>
    <col min="10775" max="10775" width="11.140625" style="523" bestFit="1" customWidth="1"/>
    <col min="10776" max="11008" width="10.5703125" style="523"/>
    <col min="11009" max="11016" width="0" style="523" hidden="1" customWidth="1"/>
    <col min="11017" max="11019" width="3.7109375" style="523" customWidth="1"/>
    <col min="11020" max="11020" width="12.7109375" style="523" customWidth="1"/>
    <col min="11021" max="11021" width="47.42578125" style="523" customWidth="1"/>
    <col min="11022" max="11025" width="0" style="523" hidden="1" customWidth="1"/>
    <col min="11026" max="11026" width="11.7109375" style="523" customWidth="1"/>
    <col min="11027" max="11027" width="6.42578125" style="523" bestFit="1" customWidth="1"/>
    <col min="11028" max="11028" width="11.7109375" style="523" customWidth="1"/>
    <col min="11029" max="11029" width="0" style="523" hidden="1" customWidth="1"/>
    <col min="11030" max="11030" width="3.7109375" style="523" customWidth="1"/>
    <col min="11031" max="11031" width="11.140625" style="523" bestFit="1" customWidth="1"/>
    <col min="11032" max="11264" width="10.5703125" style="523"/>
    <col min="11265" max="11272" width="0" style="523" hidden="1" customWidth="1"/>
    <col min="11273" max="11275" width="3.7109375" style="523" customWidth="1"/>
    <col min="11276" max="11276" width="12.7109375" style="523" customWidth="1"/>
    <col min="11277" max="11277" width="47.42578125" style="523" customWidth="1"/>
    <col min="11278" max="11281" width="0" style="523" hidden="1" customWidth="1"/>
    <col min="11282" max="11282" width="11.7109375" style="523" customWidth="1"/>
    <col min="11283" max="11283" width="6.42578125" style="523" bestFit="1" customWidth="1"/>
    <col min="11284" max="11284" width="11.7109375" style="523" customWidth="1"/>
    <col min="11285" max="11285" width="0" style="523" hidden="1" customWidth="1"/>
    <col min="11286" max="11286" width="3.7109375" style="523" customWidth="1"/>
    <col min="11287" max="11287" width="11.140625" style="523" bestFit="1" customWidth="1"/>
    <col min="11288" max="11520" width="10.5703125" style="523"/>
    <col min="11521" max="11528" width="0" style="523" hidden="1" customWidth="1"/>
    <col min="11529" max="11531" width="3.7109375" style="523" customWidth="1"/>
    <col min="11532" max="11532" width="12.7109375" style="523" customWidth="1"/>
    <col min="11533" max="11533" width="47.42578125" style="523" customWidth="1"/>
    <col min="11534" max="11537" width="0" style="523" hidden="1" customWidth="1"/>
    <col min="11538" max="11538" width="11.7109375" style="523" customWidth="1"/>
    <col min="11539" max="11539" width="6.42578125" style="523" bestFit="1" customWidth="1"/>
    <col min="11540" max="11540" width="11.7109375" style="523" customWidth="1"/>
    <col min="11541" max="11541" width="0" style="523" hidden="1" customWidth="1"/>
    <col min="11542" max="11542" width="3.7109375" style="523" customWidth="1"/>
    <col min="11543" max="11543" width="11.140625" style="523" bestFit="1" customWidth="1"/>
    <col min="11544" max="11776" width="10.5703125" style="523"/>
    <col min="11777" max="11784" width="0" style="523" hidden="1" customWidth="1"/>
    <col min="11785" max="11787" width="3.7109375" style="523" customWidth="1"/>
    <col min="11788" max="11788" width="12.7109375" style="523" customWidth="1"/>
    <col min="11789" max="11789" width="47.42578125" style="523" customWidth="1"/>
    <col min="11790" max="11793" width="0" style="523" hidden="1" customWidth="1"/>
    <col min="11794" max="11794" width="11.7109375" style="523" customWidth="1"/>
    <col min="11795" max="11795" width="6.42578125" style="523" bestFit="1" customWidth="1"/>
    <col min="11796" max="11796" width="11.7109375" style="523" customWidth="1"/>
    <col min="11797" max="11797" width="0" style="523" hidden="1" customWidth="1"/>
    <col min="11798" max="11798" width="3.7109375" style="523" customWidth="1"/>
    <col min="11799" max="11799" width="11.140625" style="523" bestFit="1" customWidth="1"/>
    <col min="11800" max="12032" width="10.5703125" style="523"/>
    <col min="12033" max="12040" width="0" style="523" hidden="1" customWidth="1"/>
    <col min="12041" max="12043" width="3.7109375" style="523" customWidth="1"/>
    <col min="12044" max="12044" width="12.7109375" style="523" customWidth="1"/>
    <col min="12045" max="12045" width="47.42578125" style="523" customWidth="1"/>
    <col min="12046" max="12049" width="0" style="523" hidden="1" customWidth="1"/>
    <col min="12050" max="12050" width="11.7109375" style="523" customWidth="1"/>
    <col min="12051" max="12051" width="6.42578125" style="523" bestFit="1" customWidth="1"/>
    <col min="12052" max="12052" width="11.7109375" style="523" customWidth="1"/>
    <col min="12053" max="12053" width="0" style="523" hidden="1" customWidth="1"/>
    <col min="12054" max="12054" width="3.7109375" style="523" customWidth="1"/>
    <col min="12055" max="12055" width="11.140625" style="523" bestFit="1" customWidth="1"/>
    <col min="12056" max="12288" width="10.5703125" style="523"/>
    <col min="12289" max="12296" width="0" style="523" hidden="1" customWidth="1"/>
    <col min="12297" max="12299" width="3.7109375" style="523" customWidth="1"/>
    <col min="12300" max="12300" width="12.7109375" style="523" customWidth="1"/>
    <col min="12301" max="12301" width="47.42578125" style="523" customWidth="1"/>
    <col min="12302" max="12305" width="0" style="523" hidden="1" customWidth="1"/>
    <col min="12306" max="12306" width="11.7109375" style="523" customWidth="1"/>
    <col min="12307" max="12307" width="6.42578125" style="523" bestFit="1" customWidth="1"/>
    <col min="12308" max="12308" width="11.7109375" style="523" customWidth="1"/>
    <col min="12309" max="12309" width="0" style="523" hidden="1" customWidth="1"/>
    <col min="12310" max="12310" width="3.7109375" style="523" customWidth="1"/>
    <col min="12311" max="12311" width="11.140625" style="523" bestFit="1" customWidth="1"/>
    <col min="12312" max="12544" width="10.5703125" style="523"/>
    <col min="12545" max="12552" width="0" style="523" hidden="1" customWidth="1"/>
    <col min="12553" max="12555" width="3.7109375" style="523" customWidth="1"/>
    <col min="12556" max="12556" width="12.7109375" style="523" customWidth="1"/>
    <col min="12557" max="12557" width="47.42578125" style="523" customWidth="1"/>
    <col min="12558" max="12561" width="0" style="523" hidden="1" customWidth="1"/>
    <col min="12562" max="12562" width="11.7109375" style="523" customWidth="1"/>
    <col min="12563" max="12563" width="6.42578125" style="523" bestFit="1" customWidth="1"/>
    <col min="12564" max="12564" width="11.7109375" style="523" customWidth="1"/>
    <col min="12565" max="12565" width="0" style="523" hidden="1" customWidth="1"/>
    <col min="12566" max="12566" width="3.7109375" style="523" customWidth="1"/>
    <col min="12567" max="12567" width="11.140625" style="523" bestFit="1" customWidth="1"/>
    <col min="12568" max="12800" width="10.5703125" style="523"/>
    <col min="12801" max="12808" width="0" style="523" hidden="1" customWidth="1"/>
    <col min="12809" max="12811" width="3.7109375" style="523" customWidth="1"/>
    <col min="12812" max="12812" width="12.7109375" style="523" customWidth="1"/>
    <col min="12813" max="12813" width="47.42578125" style="523" customWidth="1"/>
    <col min="12814" max="12817" width="0" style="523" hidden="1" customWidth="1"/>
    <col min="12818" max="12818" width="11.7109375" style="523" customWidth="1"/>
    <col min="12819" max="12819" width="6.42578125" style="523" bestFit="1" customWidth="1"/>
    <col min="12820" max="12820" width="11.7109375" style="523" customWidth="1"/>
    <col min="12821" max="12821" width="0" style="523" hidden="1" customWidth="1"/>
    <col min="12822" max="12822" width="3.7109375" style="523" customWidth="1"/>
    <col min="12823" max="12823" width="11.140625" style="523" bestFit="1" customWidth="1"/>
    <col min="12824" max="13056" width="10.5703125" style="523"/>
    <col min="13057" max="13064" width="0" style="523" hidden="1" customWidth="1"/>
    <col min="13065" max="13067" width="3.7109375" style="523" customWidth="1"/>
    <col min="13068" max="13068" width="12.7109375" style="523" customWidth="1"/>
    <col min="13069" max="13069" width="47.42578125" style="523" customWidth="1"/>
    <col min="13070" max="13073" width="0" style="523" hidden="1" customWidth="1"/>
    <col min="13074" max="13074" width="11.7109375" style="523" customWidth="1"/>
    <col min="13075" max="13075" width="6.42578125" style="523" bestFit="1" customWidth="1"/>
    <col min="13076" max="13076" width="11.7109375" style="523" customWidth="1"/>
    <col min="13077" max="13077" width="0" style="523" hidden="1" customWidth="1"/>
    <col min="13078" max="13078" width="3.7109375" style="523" customWidth="1"/>
    <col min="13079" max="13079" width="11.140625" style="523" bestFit="1" customWidth="1"/>
    <col min="13080" max="13312" width="10.5703125" style="523"/>
    <col min="13313" max="13320" width="0" style="523" hidden="1" customWidth="1"/>
    <col min="13321" max="13323" width="3.7109375" style="523" customWidth="1"/>
    <col min="13324" max="13324" width="12.7109375" style="523" customWidth="1"/>
    <col min="13325" max="13325" width="47.42578125" style="523" customWidth="1"/>
    <col min="13326" max="13329" width="0" style="523" hidden="1" customWidth="1"/>
    <col min="13330" max="13330" width="11.7109375" style="523" customWidth="1"/>
    <col min="13331" max="13331" width="6.42578125" style="523" bestFit="1" customWidth="1"/>
    <col min="13332" max="13332" width="11.7109375" style="523" customWidth="1"/>
    <col min="13333" max="13333" width="0" style="523" hidden="1" customWidth="1"/>
    <col min="13334" max="13334" width="3.7109375" style="523" customWidth="1"/>
    <col min="13335" max="13335" width="11.140625" style="523" bestFit="1" customWidth="1"/>
    <col min="13336" max="13568" width="10.5703125" style="523"/>
    <col min="13569" max="13576" width="0" style="523" hidden="1" customWidth="1"/>
    <col min="13577" max="13579" width="3.7109375" style="523" customWidth="1"/>
    <col min="13580" max="13580" width="12.7109375" style="523" customWidth="1"/>
    <col min="13581" max="13581" width="47.42578125" style="523" customWidth="1"/>
    <col min="13582" max="13585" width="0" style="523" hidden="1" customWidth="1"/>
    <col min="13586" max="13586" width="11.7109375" style="523" customWidth="1"/>
    <col min="13587" max="13587" width="6.42578125" style="523" bestFit="1" customWidth="1"/>
    <col min="13588" max="13588" width="11.7109375" style="523" customWidth="1"/>
    <col min="13589" max="13589" width="0" style="523" hidden="1" customWidth="1"/>
    <col min="13590" max="13590" width="3.7109375" style="523" customWidth="1"/>
    <col min="13591" max="13591" width="11.140625" style="523" bestFit="1" customWidth="1"/>
    <col min="13592" max="13824" width="10.5703125" style="523"/>
    <col min="13825" max="13832" width="0" style="523" hidden="1" customWidth="1"/>
    <col min="13833" max="13835" width="3.7109375" style="523" customWidth="1"/>
    <col min="13836" max="13836" width="12.7109375" style="523" customWidth="1"/>
    <col min="13837" max="13837" width="47.42578125" style="523" customWidth="1"/>
    <col min="13838" max="13841" width="0" style="523" hidden="1" customWidth="1"/>
    <col min="13842" max="13842" width="11.7109375" style="523" customWidth="1"/>
    <col min="13843" max="13843" width="6.42578125" style="523" bestFit="1" customWidth="1"/>
    <col min="13844" max="13844" width="11.7109375" style="523" customWidth="1"/>
    <col min="13845" max="13845" width="0" style="523" hidden="1" customWidth="1"/>
    <col min="13846" max="13846" width="3.7109375" style="523" customWidth="1"/>
    <col min="13847" max="13847" width="11.140625" style="523" bestFit="1" customWidth="1"/>
    <col min="13848" max="14080" width="10.5703125" style="523"/>
    <col min="14081" max="14088" width="0" style="523" hidden="1" customWidth="1"/>
    <col min="14089" max="14091" width="3.7109375" style="523" customWidth="1"/>
    <col min="14092" max="14092" width="12.7109375" style="523" customWidth="1"/>
    <col min="14093" max="14093" width="47.42578125" style="523" customWidth="1"/>
    <col min="14094" max="14097" width="0" style="523" hidden="1" customWidth="1"/>
    <col min="14098" max="14098" width="11.7109375" style="523" customWidth="1"/>
    <col min="14099" max="14099" width="6.42578125" style="523" bestFit="1" customWidth="1"/>
    <col min="14100" max="14100" width="11.7109375" style="523" customWidth="1"/>
    <col min="14101" max="14101" width="0" style="523" hidden="1" customWidth="1"/>
    <col min="14102" max="14102" width="3.7109375" style="523" customWidth="1"/>
    <col min="14103" max="14103" width="11.140625" style="523" bestFit="1" customWidth="1"/>
    <col min="14104" max="14336" width="10.5703125" style="523"/>
    <col min="14337" max="14344" width="0" style="523" hidden="1" customWidth="1"/>
    <col min="14345" max="14347" width="3.7109375" style="523" customWidth="1"/>
    <col min="14348" max="14348" width="12.7109375" style="523" customWidth="1"/>
    <col min="14349" max="14349" width="47.42578125" style="523" customWidth="1"/>
    <col min="14350" max="14353" width="0" style="523" hidden="1" customWidth="1"/>
    <col min="14354" max="14354" width="11.7109375" style="523" customWidth="1"/>
    <col min="14355" max="14355" width="6.42578125" style="523" bestFit="1" customWidth="1"/>
    <col min="14356" max="14356" width="11.7109375" style="523" customWidth="1"/>
    <col min="14357" max="14357" width="0" style="523" hidden="1" customWidth="1"/>
    <col min="14358" max="14358" width="3.7109375" style="523" customWidth="1"/>
    <col min="14359" max="14359" width="11.140625" style="523" bestFit="1" customWidth="1"/>
    <col min="14360" max="14592" width="10.5703125" style="523"/>
    <col min="14593" max="14600" width="0" style="523" hidden="1" customWidth="1"/>
    <col min="14601" max="14603" width="3.7109375" style="523" customWidth="1"/>
    <col min="14604" max="14604" width="12.7109375" style="523" customWidth="1"/>
    <col min="14605" max="14605" width="47.42578125" style="523" customWidth="1"/>
    <col min="14606" max="14609" width="0" style="523" hidden="1" customWidth="1"/>
    <col min="14610" max="14610" width="11.7109375" style="523" customWidth="1"/>
    <col min="14611" max="14611" width="6.42578125" style="523" bestFit="1" customWidth="1"/>
    <col min="14612" max="14612" width="11.7109375" style="523" customWidth="1"/>
    <col min="14613" max="14613" width="0" style="523" hidden="1" customWidth="1"/>
    <col min="14614" max="14614" width="3.7109375" style="523" customWidth="1"/>
    <col min="14615" max="14615" width="11.140625" style="523" bestFit="1" customWidth="1"/>
    <col min="14616" max="14848" width="10.5703125" style="523"/>
    <col min="14849" max="14856" width="0" style="523" hidden="1" customWidth="1"/>
    <col min="14857" max="14859" width="3.7109375" style="523" customWidth="1"/>
    <col min="14860" max="14860" width="12.7109375" style="523" customWidth="1"/>
    <col min="14861" max="14861" width="47.42578125" style="523" customWidth="1"/>
    <col min="14862" max="14865" width="0" style="523" hidden="1" customWidth="1"/>
    <col min="14866" max="14866" width="11.7109375" style="523" customWidth="1"/>
    <col min="14867" max="14867" width="6.42578125" style="523" bestFit="1" customWidth="1"/>
    <col min="14868" max="14868" width="11.7109375" style="523" customWidth="1"/>
    <col min="14869" max="14869" width="0" style="523" hidden="1" customWidth="1"/>
    <col min="14870" max="14870" width="3.7109375" style="523" customWidth="1"/>
    <col min="14871" max="14871" width="11.140625" style="523" bestFit="1" customWidth="1"/>
    <col min="14872" max="15104" width="10.5703125" style="523"/>
    <col min="15105" max="15112" width="0" style="523" hidden="1" customWidth="1"/>
    <col min="15113" max="15115" width="3.7109375" style="523" customWidth="1"/>
    <col min="15116" max="15116" width="12.7109375" style="523" customWidth="1"/>
    <col min="15117" max="15117" width="47.42578125" style="523" customWidth="1"/>
    <col min="15118" max="15121" width="0" style="523" hidden="1" customWidth="1"/>
    <col min="15122" max="15122" width="11.7109375" style="523" customWidth="1"/>
    <col min="15123" max="15123" width="6.42578125" style="523" bestFit="1" customWidth="1"/>
    <col min="15124" max="15124" width="11.7109375" style="523" customWidth="1"/>
    <col min="15125" max="15125" width="0" style="523" hidden="1" customWidth="1"/>
    <col min="15126" max="15126" width="3.7109375" style="523" customWidth="1"/>
    <col min="15127" max="15127" width="11.140625" style="523" bestFit="1" customWidth="1"/>
    <col min="15128" max="15360" width="10.5703125" style="523"/>
    <col min="15361" max="15368" width="0" style="523" hidden="1" customWidth="1"/>
    <col min="15369" max="15371" width="3.7109375" style="523" customWidth="1"/>
    <col min="15372" max="15372" width="12.7109375" style="523" customWidth="1"/>
    <col min="15373" max="15373" width="47.42578125" style="523" customWidth="1"/>
    <col min="15374" max="15377" width="0" style="523" hidden="1" customWidth="1"/>
    <col min="15378" max="15378" width="11.7109375" style="523" customWidth="1"/>
    <col min="15379" max="15379" width="6.42578125" style="523" bestFit="1" customWidth="1"/>
    <col min="15380" max="15380" width="11.7109375" style="523" customWidth="1"/>
    <col min="15381" max="15381" width="0" style="523" hidden="1" customWidth="1"/>
    <col min="15382" max="15382" width="3.7109375" style="523" customWidth="1"/>
    <col min="15383" max="15383" width="11.140625" style="523" bestFit="1" customWidth="1"/>
    <col min="15384" max="15616" width="10.5703125" style="523"/>
    <col min="15617" max="15624" width="0" style="523" hidden="1" customWidth="1"/>
    <col min="15625" max="15627" width="3.7109375" style="523" customWidth="1"/>
    <col min="15628" max="15628" width="12.7109375" style="523" customWidth="1"/>
    <col min="15629" max="15629" width="47.42578125" style="523" customWidth="1"/>
    <col min="15630" max="15633" width="0" style="523" hidden="1" customWidth="1"/>
    <col min="15634" max="15634" width="11.7109375" style="523" customWidth="1"/>
    <col min="15635" max="15635" width="6.42578125" style="523" bestFit="1" customWidth="1"/>
    <col min="15636" max="15636" width="11.7109375" style="523" customWidth="1"/>
    <col min="15637" max="15637" width="0" style="523" hidden="1" customWidth="1"/>
    <col min="15638" max="15638" width="3.7109375" style="523" customWidth="1"/>
    <col min="15639" max="15639" width="11.140625" style="523" bestFit="1" customWidth="1"/>
    <col min="15640" max="15872" width="10.5703125" style="523"/>
    <col min="15873" max="15880" width="0" style="523" hidden="1" customWidth="1"/>
    <col min="15881" max="15883" width="3.7109375" style="523" customWidth="1"/>
    <col min="15884" max="15884" width="12.7109375" style="523" customWidth="1"/>
    <col min="15885" max="15885" width="47.42578125" style="523" customWidth="1"/>
    <col min="15886" max="15889" width="0" style="523" hidden="1" customWidth="1"/>
    <col min="15890" max="15890" width="11.7109375" style="523" customWidth="1"/>
    <col min="15891" max="15891" width="6.42578125" style="523" bestFit="1" customWidth="1"/>
    <col min="15892" max="15892" width="11.7109375" style="523" customWidth="1"/>
    <col min="15893" max="15893" width="0" style="523" hidden="1" customWidth="1"/>
    <col min="15894" max="15894" width="3.7109375" style="523" customWidth="1"/>
    <col min="15895" max="15895" width="11.140625" style="523" bestFit="1" customWidth="1"/>
    <col min="15896" max="16128" width="10.5703125" style="523"/>
    <col min="16129" max="16136" width="0" style="523" hidden="1" customWidth="1"/>
    <col min="16137" max="16139" width="3.7109375" style="523" customWidth="1"/>
    <col min="16140" max="16140" width="12.7109375" style="523" customWidth="1"/>
    <col min="16141" max="16141" width="47.42578125" style="523" customWidth="1"/>
    <col min="16142" max="16145" width="0" style="523" hidden="1" customWidth="1"/>
    <col min="16146" max="16146" width="11.7109375" style="523" customWidth="1"/>
    <col min="16147" max="16147" width="6.42578125" style="523" bestFit="1" customWidth="1"/>
    <col min="16148" max="16148" width="11.7109375" style="523" customWidth="1"/>
    <col min="16149" max="16149" width="0" style="523" hidden="1" customWidth="1"/>
    <col min="16150" max="16150" width="3.7109375" style="523" customWidth="1"/>
    <col min="16151" max="16151" width="11.140625" style="523" bestFit="1" customWidth="1"/>
    <col min="16152" max="16384" width="10.5703125" style="523"/>
  </cols>
  <sheetData>
    <row r="1" spans="1:35" ht="14.25" hidden="1" customHeight="1"/>
    <row r="2" spans="1:35" ht="14.25" hidden="1" customHeight="1"/>
    <row r="3" spans="1:35" ht="14.25" hidden="1" customHeight="1"/>
    <row r="4" spans="1:35" ht="3" customHeight="1">
      <c r="J4" s="529"/>
      <c r="K4" s="529"/>
      <c r="L4" s="524"/>
      <c r="M4" s="524"/>
      <c r="N4" s="524"/>
      <c r="O4" s="532"/>
      <c r="P4" s="532"/>
      <c r="Q4" s="532"/>
      <c r="R4" s="532"/>
      <c r="S4" s="532"/>
      <c r="T4" s="532"/>
      <c r="U4" s="524"/>
    </row>
    <row r="5" spans="1:35" ht="22.5" customHeight="1">
      <c r="J5" s="529"/>
      <c r="K5" s="529"/>
      <c r="L5" s="1220" t="s">
        <v>657</v>
      </c>
      <c r="M5" s="1220"/>
      <c r="N5" s="1220"/>
      <c r="O5" s="1220"/>
      <c r="P5" s="1220"/>
      <c r="Q5" s="1220"/>
      <c r="R5" s="1220"/>
      <c r="S5" s="1220"/>
      <c r="T5" s="1220"/>
      <c r="U5" s="579"/>
    </row>
    <row r="6" spans="1:35" ht="3" customHeight="1">
      <c r="J6" s="529"/>
      <c r="K6" s="529"/>
      <c r="L6" s="524"/>
      <c r="M6" s="524"/>
      <c r="N6" s="524"/>
      <c r="O6" s="528"/>
      <c r="P6" s="528"/>
      <c r="Q6" s="528"/>
      <c r="R6" s="528"/>
      <c r="S6" s="528"/>
      <c r="T6" s="528"/>
      <c r="U6" s="524"/>
    </row>
    <row r="7" spans="1:35" s="570" customFormat="1" ht="22.5">
      <c r="A7" s="590"/>
      <c r="B7" s="590"/>
      <c r="C7" s="590"/>
      <c r="D7" s="590"/>
      <c r="E7" s="590"/>
      <c r="F7" s="590"/>
      <c r="G7" s="590"/>
      <c r="H7" s="590"/>
      <c r="L7" s="499"/>
      <c r="M7" s="617" t="s">
        <v>502</v>
      </c>
      <c r="N7" s="666"/>
      <c r="O7" s="1254" t="str">
        <f>IF(NameOrPr_ch="",IF(NameOrPr="","",NameOrPr),NameOrPr_ch)</f>
        <v>Государственный комитет Республики Татарстан по тарифам</v>
      </c>
      <c r="P7" s="1255"/>
      <c r="Q7" s="1255"/>
      <c r="R7" s="1255"/>
      <c r="S7" s="1255"/>
      <c r="T7" s="1256"/>
      <c r="U7" s="667"/>
      <c r="X7" s="590"/>
      <c r="Y7" s="590"/>
      <c r="Z7" s="590"/>
      <c r="AA7" s="590"/>
      <c r="AB7" s="590"/>
      <c r="AC7" s="590"/>
      <c r="AD7" s="590"/>
      <c r="AE7" s="590"/>
      <c r="AF7" s="590"/>
      <c r="AG7" s="590"/>
      <c r="AH7" s="590"/>
      <c r="AI7" s="590"/>
    </row>
    <row r="8" spans="1:35" s="570" customFormat="1" ht="18.75">
      <c r="A8" s="590"/>
      <c r="B8" s="590"/>
      <c r="C8" s="590"/>
      <c r="D8" s="590"/>
      <c r="E8" s="590"/>
      <c r="F8" s="590"/>
      <c r="G8" s="590"/>
      <c r="H8" s="590"/>
      <c r="L8" s="499"/>
      <c r="M8" s="617" t="s">
        <v>596</v>
      </c>
      <c r="N8" s="666"/>
      <c r="O8" s="1254" t="str">
        <f>IF(datePr_ch="",IF(datePr="","",datePr),datePr_ch)</f>
        <v>17.11.2022</v>
      </c>
      <c r="P8" s="1255"/>
      <c r="Q8" s="1255"/>
      <c r="R8" s="1255"/>
      <c r="S8" s="1255"/>
      <c r="T8" s="1256"/>
      <c r="U8" s="667"/>
      <c r="X8" s="590"/>
      <c r="Y8" s="590"/>
      <c r="Z8" s="590"/>
      <c r="AA8" s="590"/>
      <c r="AB8" s="590"/>
      <c r="AC8" s="590"/>
      <c r="AD8" s="590"/>
      <c r="AE8" s="590"/>
      <c r="AF8" s="590"/>
      <c r="AG8" s="590"/>
      <c r="AH8" s="590"/>
      <c r="AI8" s="590"/>
    </row>
    <row r="9" spans="1:35" s="570" customFormat="1" ht="18.75">
      <c r="A9" s="590"/>
      <c r="B9" s="590"/>
      <c r="C9" s="590"/>
      <c r="D9" s="590"/>
      <c r="E9" s="590"/>
      <c r="F9" s="590"/>
      <c r="G9" s="590"/>
      <c r="H9" s="590"/>
      <c r="L9" s="552"/>
      <c r="M9" s="617" t="s">
        <v>595</v>
      </c>
      <c r="N9" s="666"/>
      <c r="O9" s="1254" t="str">
        <f>IF(numberPr_ch="",IF(numberPr="","",numberPr),numberPr_ch)</f>
        <v>557-120/тэ-2022</v>
      </c>
      <c r="P9" s="1255"/>
      <c r="Q9" s="1255"/>
      <c r="R9" s="1255"/>
      <c r="S9" s="1255"/>
      <c r="T9" s="1256"/>
      <c r="U9" s="667"/>
      <c r="X9" s="590"/>
      <c r="Y9" s="590"/>
      <c r="Z9" s="590"/>
      <c r="AA9" s="590"/>
      <c r="AB9" s="590"/>
      <c r="AC9" s="590"/>
      <c r="AD9" s="590"/>
      <c r="AE9" s="590"/>
      <c r="AF9" s="590"/>
      <c r="AG9" s="590"/>
      <c r="AH9" s="590"/>
      <c r="AI9" s="590"/>
    </row>
    <row r="10" spans="1:35" s="570" customFormat="1" ht="18.75">
      <c r="A10" s="590"/>
      <c r="B10" s="590"/>
      <c r="C10" s="590"/>
      <c r="D10" s="590"/>
      <c r="E10" s="590"/>
      <c r="F10" s="590"/>
      <c r="G10" s="590"/>
      <c r="H10" s="590"/>
      <c r="L10" s="552"/>
      <c r="M10" s="617" t="s">
        <v>501</v>
      </c>
      <c r="N10" s="666"/>
      <c r="O10" s="1254" t="str">
        <f>IF(IstPub_ch="",IF(IstPub="","",IstPub),IstPub_ch)</f>
        <v>Официальный сайт правовой информации Министерства юстиции РТ:  http//pravo.tatarstan.ru</v>
      </c>
      <c r="P10" s="1255"/>
      <c r="Q10" s="1255"/>
      <c r="R10" s="1255"/>
      <c r="S10" s="1255"/>
      <c r="T10" s="1256"/>
      <c r="U10" s="667"/>
      <c r="X10" s="590"/>
      <c r="Y10" s="590"/>
      <c r="Z10" s="590"/>
      <c r="AA10" s="590"/>
      <c r="AB10" s="590"/>
      <c r="AC10" s="590"/>
      <c r="AD10" s="590"/>
      <c r="AE10" s="590"/>
      <c r="AF10" s="590"/>
      <c r="AG10" s="590"/>
      <c r="AH10" s="590"/>
      <c r="AI10" s="590"/>
    </row>
    <row r="11" spans="1:35" s="570" customFormat="1" ht="11.25" hidden="1" customHeight="1">
      <c r="A11" s="590"/>
      <c r="B11" s="590"/>
      <c r="C11" s="590"/>
      <c r="D11" s="590"/>
      <c r="E11" s="590"/>
      <c r="F11" s="590"/>
      <c r="G11" s="590"/>
      <c r="H11" s="590"/>
      <c r="L11" s="1221"/>
      <c r="M11" s="1221"/>
      <c r="N11" s="566"/>
      <c r="O11" s="1257"/>
      <c r="P11" s="1257"/>
      <c r="Q11" s="1257"/>
      <c r="R11" s="1257"/>
      <c r="S11" s="1257"/>
      <c r="T11" s="1257"/>
      <c r="U11" s="588" t="s">
        <v>373</v>
      </c>
      <c r="X11" s="590"/>
      <c r="Y11" s="590"/>
      <c r="Z11" s="590"/>
      <c r="AA11" s="590"/>
      <c r="AB11" s="590"/>
      <c r="AC11" s="590"/>
      <c r="AD11" s="590"/>
      <c r="AE11" s="590"/>
      <c r="AF11" s="590"/>
      <c r="AG11" s="590"/>
      <c r="AH11" s="590"/>
      <c r="AI11" s="590"/>
    </row>
    <row r="12" spans="1:35">
      <c r="J12" s="529"/>
      <c r="K12" s="529"/>
      <c r="L12" s="524"/>
      <c r="M12" s="524"/>
      <c r="N12" s="524"/>
      <c r="O12" s="1253"/>
      <c r="P12" s="1253"/>
      <c r="Q12" s="1253"/>
      <c r="R12" s="1253"/>
      <c r="S12" s="1253"/>
      <c r="T12" s="1253"/>
      <c r="U12" s="1253"/>
    </row>
    <row r="13" spans="1:35" ht="14.25" customHeight="1">
      <c r="J13" s="529"/>
      <c r="K13" s="529"/>
      <c r="L13" s="1161" t="s">
        <v>454</v>
      </c>
      <c r="M13" s="1161"/>
      <c r="N13" s="1161"/>
      <c r="O13" s="1161"/>
      <c r="P13" s="1161"/>
      <c r="Q13" s="1161"/>
      <c r="R13" s="1161"/>
      <c r="S13" s="1161"/>
      <c r="T13" s="1161"/>
      <c r="U13" s="1161"/>
      <c r="V13" s="1161"/>
      <c r="W13" s="1161" t="s">
        <v>455</v>
      </c>
    </row>
    <row r="14" spans="1:35" ht="14.25" customHeight="1">
      <c r="J14" s="529"/>
      <c r="K14" s="529"/>
      <c r="L14" s="1233" t="s">
        <v>92</v>
      </c>
      <c r="M14" s="1233" t="s">
        <v>639</v>
      </c>
      <c r="N14" s="521"/>
      <c r="O14" s="1234" t="s">
        <v>641</v>
      </c>
      <c r="P14" s="1235"/>
      <c r="Q14" s="1235"/>
      <c r="R14" s="1235"/>
      <c r="S14" s="1235"/>
      <c r="T14" s="1236"/>
      <c r="U14" s="1217" t="s">
        <v>341</v>
      </c>
      <c r="V14" s="1230" t="s">
        <v>275</v>
      </c>
      <c r="W14" s="1161"/>
    </row>
    <row r="15" spans="1:35" ht="14.25" customHeight="1">
      <c r="J15" s="529"/>
      <c r="K15" s="529"/>
      <c r="L15" s="1233"/>
      <c r="M15" s="1233"/>
      <c r="N15" s="521"/>
      <c r="O15" s="1239" t="s">
        <v>621</v>
      </c>
      <c r="P15" s="1237"/>
      <c r="Q15" s="1238"/>
      <c r="R15" s="1215" t="s">
        <v>654</v>
      </c>
      <c r="S15" s="1215"/>
      <c r="T15" s="1216"/>
      <c r="U15" s="1218"/>
      <c r="V15" s="1231"/>
      <c r="W15" s="1161"/>
    </row>
    <row r="16" spans="1:35" ht="30" customHeight="1">
      <c r="J16" s="529"/>
      <c r="K16" s="529"/>
      <c r="L16" s="1233"/>
      <c r="M16" s="1233"/>
      <c r="N16" s="520"/>
      <c r="O16" s="1240"/>
      <c r="P16" s="535"/>
      <c r="Q16" s="535"/>
      <c r="R16" s="536" t="s">
        <v>274</v>
      </c>
      <c r="S16" s="1228" t="s">
        <v>273</v>
      </c>
      <c r="T16" s="1229"/>
      <c r="U16" s="1219"/>
      <c r="V16" s="1232"/>
      <c r="W16" s="1161"/>
    </row>
    <row r="17" spans="1:36">
      <c r="J17" s="529"/>
      <c r="K17" s="569">
        <v>1</v>
      </c>
      <c r="L17" s="647" t="s">
        <v>93</v>
      </c>
      <c r="M17" s="647" t="s">
        <v>49</v>
      </c>
      <c r="N17" s="668" t="s">
        <v>49</v>
      </c>
      <c r="O17" s="648">
        <f ca="1">OFFSET(O17,0,-1)+1</f>
        <v>3</v>
      </c>
      <c r="P17" s="649">
        <f ca="1">OFFSET(P17,0,-1)</f>
        <v>3</v>
      </c>
      <c r="Q17" s="649">
        <f ca="1">OFFSET(Q17,0,-1)</f>
        <v>3</v>
      </c>
      <c r="R17" s="648">
        <f ca="1">OFFSET(R17,0,-1)+1</f>
        <v>4</v>
      </c>
      <c r="S17" s="1222">
        <f ca="1">OFFSET(S17,0,-1)+1</f>
        <v>5</v>
      </c>
      <c r="T17" s="1222"/>
      <c r="U17" s="648">
        <f ca="1">OFFSET(U17,0,-2)+1</f>
        <v>6</v>
      </c>
      <c r="V17" s="649">
        <f ca="1">OFFSET(V17,0,-1)</f>
        <v>6</v>
      </c>
      <c r="W17" s="648">
        <f ca="1">OFFSET(W17,0,-1)+1</f>
        <v>7</v>
      </c>
    </row>
    <row r="18" spans="1:36" ht="22.5">
      <c r="A18" s="1206">
        <v>1</v>
      </c>
      <c r="B18" s="919"/>
      <c r="C18" s="919"/>
      <c r="D18" s="919"/>
      <c r="E18" s="920"/>
      <c r="F18" s="921"/>
      <c r="G18" s="919"/>
      <c r="H18" s="919"/>
      <c r="I18" s="922"/>
      <c r="J18" s="917"/>
      <c r="K18" s="926">
        <v>1</v>
      </c>
      <c r="L18" s="593" t="e">
        <f ca="1">mergeValue(A18)</f>
        <v>#NAME?</v>
      </c>
      <c r="M18" s="641" t="s">
        <v>20</v>
      </c>
      <c r="N18" s="580"/>
      <c r="O18" s="1251"/>
      <c r="P18" s="1251"/>
      <c r="Q18" s="1251"/>
      <c r="R18" s="1251"/>
      <c r="S18" s="1251"/>
      <c r="T18" s="1251"/>
      <c r="U18" s="1251"/>
      <c r="V18" s="1251"/>
      <c r="W18" s="630" t="s">
        <v>658</v>
      </c>
    </row>
    <row r="19" spans="1:36" ht="22.5">
      <c r="A19" s="1206"/>
      <c r="B19" s="1206">
        <v>1</v>
      </c>
      <c r="C19" s="919"/>
      <c r="D19" s="919"/>
      <c r="E19" s="921"/>
      <c r="F19" s="921"/>
      <c r="G19" s="919"/>
      <c r="H19" s="919"/>
      <c r="I19" s="916"/>
      <c r="J19" s="915"/>
      <c r="K19" s="926">
        <v>1</v>
      </c>
      <c r="L19" s="593" t="e">
        <f ca="1">mergeValue(A19) &amp;"."&amp; mergeValue(B19)</f>
        <v>#NAME?</v>
      </c>
      <c r="M19" s="546" t="s">
        <v>16</v>
      </c>
      <c r="N19" s="580"/>
      <c r="O19" s="1251"/>
      <c r="P19" s="1251"/>
      <c r="Q19" s="1251"/>
      <c r="R19" s="1251"/>
      <c r="S19" s="1251"/>
      <c r="T19" s="1251"/>
      <c r="U19" s="1251"/>
      <c r="V19" s="1251"/>
      <c r="W19" s="630" t="s">
        <v>477</v>
      </c>
    </row>
    <row r="20" spans="1:36" ht="22.5">
      <c r="A20" s="1206"/>
      <c r="B20" s="1206"/>
      <c r="C20" s="1206">
        <v>1</v>
      </c>
      <c r="D20" s="919"/>
      <c r="E20" s="921"/>
      <c r="F20" s="921"/>
      <c r="G20" s="919"/>
      <c r="H20" s="919"/>
      <c r="I20" s="923"/>
      <c r="J20" s="915"/>
      <c r="K20" s="926">
        <v>1</v>
      </c>
      <c r="L20" s="593" t="e">
        <f ca="1">mergeValue(A20) &amp;"."&amp; mergeValue(B20)&amp;"."&amp; mergeValue(C20)</f>
        <v>#NAME?</v>
      </c>
      <c r="M20" s="547" t="s">
        <v>7</v>
      </c>
      <c r="N20" s="580"/>
      <c r="O20" s="1251"/>
      <c r="P20" s="1251"/>
      <c r="Q20" s="1251"/>
      <c r="R20" s="1251"/>
      <c r="S20" s="1251"/>
      <c r="T20" s="1251"/>
      <c r="U20" s="1251"/>
      <c r="V20" s="1251"/>
      <c r="W20" s="630" t="s">
        <v>633</v>
      </c>
    </row>
    <row r="21" spans="1:36" ht="22.5">
      <c r="A21" s="1206"/>
      <c r="B21" s="1206"/>
      <c r="C21" s="1206"/>
      <c r="D21" s="1206">
        <v>1</v>
      </c>
      <c r="E21" s="921"/>
      <c r="F21" s="921"/>
      <c r="G21" s="919"/>
      <c r="H21" s="919"/>
      <c r="I21" s="1206">
        <v>1</v>
      </c>
      <c r="J21" s="915"/>
      <c r="K21" s="926">
        <v>1</v>
      </c>
      <c r="L21" s="593" t="e">
        <f ca="1">mergeValue(A21) &amp;"."&amp; mergeValue(B21)&amp;"."&amp; mergeValue(C21)&amp;"."&amp; mergeValue(D21)</f>
        <v>#NAME?</v>
      </c>
      <c r="M21" s="548" t="s">
        <v>22</v>
      </c>
      <c r="N21" s="580"/>
      <c r="O21" s="1251"/>
      <c r="P21" s="1251"/>
      <c r="Q21" s="1251"/>
      <c r="R21" s="1251"/>
      <c r="S21" s="1251"/>
      <c r="T21" s="1251"/>
      <c r="U21" s="1251"/>
      <c r="V21" s="1251"/>
      <c r="W21" s="630" t="s">
        <v>634</v>
      </c>
    </row>
    <row r="22" spans="1:36" ht="11.25" hidden="1" customHeight="1">
      <c r="A22" s="1206"/>
      <c r="B22" s="1206"/>
      <c r="C22" s="1206"/>
      <c r="D22" s="1206"/>
      <c r="E22" s="1206">
        <v>1</v>
      </c>
      <c r="F22" s="921"/>
      <c r="G22" s="919"/>
      <c r="H22" s="919"/>
      <c r="I22" s="1206"/>
      <c r="J22" s="921"/>
      <c r="K22" s="926">
        <v>1</v>
      </c>
      <c r="L22" s="593"/>
      <c r="M22" s="554"/>
      <c r="N22" s="581"/>
      <c r="O22" s="631"/>
      <c r="P22" s="631"/>
      <c r="Q22" s="631"/>
      <c r="R22" s="631"/>
      <c r="S22" s="631"/>
      <c r="T22" s="631"/>
      <c r="U22" s="593"/>
      <c r="V22" s="507"/>
      <c r="W22" s="559"/>
    </row>
    <row r="23" spans="1:36" ht="90">
      <c r="A23" s="1206"/>
      <c r="B23" s="1206"/>
      <c r="C23" s="1206"/>
      <c r="D23" s="1206"/>
      <c r="E23" s="1206"/>
      <c r="F23" s="1206">
        <v>1</v>
      </c>
      <c r="G23" s="919"/>
      <c r="H23" s="919"/>
      <c r="I23" s="1206"/>
      <c r="J23" s="1244"/>
      <c r="K23" s="926">
        <v>1</v>
      </c>
      <c r="L23" s="593" t="e">
        <f ca="1">mergeValue(A23) &amp;"."&amp; mergeValue(B23)&amp;"."&amp; mergeValue(C23)&amp;"."&amp; mergeValue(D23)&amp;"."&amp;  mergeValue(F23)</f>
        <v>#NAME?</v>
      </c>
      <c r="M23" s="554" t="s">
        <v>10</v>
      </c>
      <c r="N23" s="581"/>
      <c r="O23" s="1208"/>
      <c r="P23" s="1208"/>
      <c r="Q23" s="1208"/>
      <c r="R23" s="1208"/>
      <c r="S23" s="1208"/>
      <c r="T23" s="1208"/>
      <c r="U23" s="1208"/>
      <c r="V23" s="1208"/>
      <c r="W23" s="630" t="s">
        <v>635</v>
      </c>
      <c r="Y23" s="589" t="e">
        <f ca="1">strCheckUnique(Z23:Z26)</f>
        <v>#NAME?</v>
      </c>
      <c r="AA23" s="589"/>
    </row>
    <row r="24" spans="1:36" ht="189" customHeight="1">
      <c r="A24" s="1206"/>
      <c r="B24" s="1206"/>
      <c r="C24" s="1206"/>
      <c r="D24" s="1206"/>
      <c r="E24" s="1206"/>
      <c r="F24" s="1206"/>
      <c r="G24" s="919">
        <v>1</v>
      </c>
      <c r="H24" s="919"/>
      <c r="I24" s="1206"/>
      <c r="J24" s="1244"/>
      <c r="K24" s="918"/>
      <c r="L24" s="593" t="e">
        <f ca="1">mergeValue(A24) &amp;"."&amp; mergeValue(B24)&amp;"."&amp; mergeValue(C24)&amp;"."&amp; mergeValue(D24)&amp;"."&amp;  mergeValue(F24)&amp;"."&amp;  mergeValue(G24)</f>
        <v>#NAME?</v>
      </c>
      <c r="M24" s="1069"/>
      <c r="N24" s="586"/>
      <c r="O24" s="562"/>
      <c r="P24" s="562"/>
      <c r="Q24" s="562"/>
      <c r="R24" s="1243"/>
      <c r="S24" s="1213" t="s">
        <v>84</v>
      </c>
      <c r="T24" s="1243"/>
      <c r="U24" s="1213" t="s">
        <v>85</v>
      </c>
      <c r="V24" s="537"/>
      <c r="W24" s="1223" t="s">
        <v>659</v>
      </c>
      <c r="X24" s="585" t="e">
        <f ca="1">strCheckDate(O25:V25)</f>
        <v>#NAME?</v>
      </c>
      <c r="Y24" s="589"/>
      <c r="Z24" s="589" t="str">
        <f>IF(M24="","",M24 )</f>
        <v/>
      </c>
      <c r="AA24" s="589"/>
      <c r="AB24" s="589"/>
      <c r="AC24" s="589"/>
    </row>
    <row r="25" spans="1:36" ht="11.25" hidden="1" customHeight="1">
      <c r="A25" s="1206"/>
      <c r="B25" s="1206"/>
      <c r="C25" s="1206"/>
      <c r="D25" s="1206"/>
      <c r="E25" s="1206"/>
      <c r="F25" s="1206"/>
      <c r="G25" s="919"/>
      <c r="H25" s="919"/>
      <c r="I25" s="1206"/>
      <c r="J25" s="1244"/>
      <c r="K25" s="926">
        <v>1</v>
      </c>
      <c r="L25" s="600"/>
      <c r="M25" s="646"/>
      <c r="N25" s="586"/>
      <c r="O25" s="562"/>
      <c r="P25" s="562"/>
      <c r="Q25" s="584" t="str">
        <f>R24 &amp; "-" &amp; T24</f>
        <v>-</v>
      </c>
      <c r="R25" s="1243"/>
      <c r="S25" s="1213"/>
      <c r="T25" s="1243"/>
      <c r="U25" s="1213"/>
      <c r="V25" s="537"/>
      <c r="W25" s="1224"/>
      <c r="Y25" s="589"/>
      <c r="Z25" s="589"/>
      <c r="AA25" s="589"/>
      <c r="AB25" s="589"/>
      <c r="AC25" s="589"/>
    </row>
    <row r="26" spans="1:36" s="522" customFormat="1" ht="15" customHeight="1">
      <c r="A26" s="1206"/>
      <c r="B26" s="1206"/>
      <c r="C26" s="1206"/>
      <c r="D26" s="1206"/>
      <c r="E26" s="1206"/>
      <c r="F26" s="1206"/>
      <c r="G26" s="919"/>
      <c r="H26" s="919"/>
      <c r="I26" s="1206"/>
      <c r="J26" s="1244"/>
      <c r="K26" s="926">
        <v>1</v>
      </c>
      <c r="L26" s="538"/>
      <c r="M26" s="556" t="s">
        <v>25</v>
      </c>
      <c r="N26" s="551"/>
      <c r="O26" s="545"/>
      <c r="P26" s="545"/>
      <c r="Q26" s="545"/>
      <c r="R26" s="573"/>
      <c r="S26" s="564"/>
      <c r="T26" s="563"/>
      <c r="U26" s="551"/>
      <c r="V26" s="560"/>
      <c r="W26" s="1225"/>
      <c r="X26" s="587"/>
      <c r="Y26" s="587"/>
      <c r="Z26" s="587"/>
      <c r="AA26" s="587"/>
      <c r="AB26" s="587"/>
      <c r="AC26" s="587"/>
      <c r="AD26" s="587"/>
      <c r="AE26" s="587"/>
      <c r="AF26" s="587"/>
      <c r="AG26" s="587"/>
      <c r="AH26" s="587"/>
      <c r="AI26" s="587"/>
    </row>
    <row r="27" spans="1:36" s="522" customFormat="1" ht="15" customHeight="1">
      <c r="A27" s="1206"/>
      <c r="B27" s="1206"/>
      <c r="C27" s="1206"/>
      <c r="D27" s="1206"/>
      <c r="E27" s="1206"/>
      <c r="F27" s="921"/>
      <c r="G27" s="921"/>
      <c r="H27" s="919"/>
      <c r="I27" s="1206"/>
      <c r="J27" s="921"/>
      <c r="K27" s="925"/>
      <c r="L27" s="538"/>
      <c r="M27" s="551" t="s">
        <v>11</v>
      </c>
      <c r="N27" s="556"/>
      <c r="O27" s="556"/>
      <c r="P27" s="556"/>
      <c r="Q27" s="556"/>
      <c r="R27" s="556"/>
      <c r="S27" s="556"/>
      <c r="T27" s="556"/>
      <c r="U27" s="556"/>
      <c r="V27" s="556"/>
      <c r="W27" s="560"/>
      <c r="X27" s="587"/>
      <c r="Y27" s="587"/>
      <c r="Z27" s="587"/>
      <c r="AA27" s="587"/>
      <c r="AB27" s="587"/>
      <c r="AC27" s="587"/>
      <c r="AD27" s="587"/>
      <c r="AE27" s="587"/>
      <c r="AF27" s="587"/>
      <c r="AG27" s="587"/>
      <c r="AH27" s="587"/>
      <c r="AI27" s="587"/>
      <c r="AJ27" s="587"/>
    </row>
    <row r="28" spans="1:36" s="522" customFormat="1" ht="15" hidden="1" customHeight="1">
      <c r="A28" s="1206"/>
      <c r="B28" s="1206"/>
      <c r="C28" s="1206"/>
      <c r="D28" s="1206"/>
      <c r="E28" s="921"/>
      <c r="F28" s="921"/>
      <c r="G28" s="921"/>
      <c r="H28" s="919"/>
      <c r="I28" s="1206"/>
      <c r="J28" s="921"/>
      <c r="K28" s="925"/>
      <c r="L28" s="538"/>
      <c r="M28" s="551"/>
      <c r="N28" s="556"/>
      <c r="O28" s="556"/>
      <c r="P28" s="556"/>
      <c r="Q28" s="556"/>
      <c r="R28" s="556"/>
      <c r="S28" s="556"/>
      <c r="T28" s="556"/>
      <c r="U28" s="556"/>
      <c r="V28" s="556"/>
      <c r="W28" s="560"/>
      <c r="X28" s="587"/>
      <c r="Y28" s="587"/>
      <c r="Z28" s="587"/>
      <c r="AA28" s="587"/>
      <c r="AB28" s="587"/>
      <c r="AC28" s="587"/>
      <c r="AD28" s="587"/>
      <c r="AE28" s="587"/>
      <c r="AF28" s="587"/>
      <c r="AG28" s="587"/>
      <c r="AH28" s="587"/>
      <c r="AI28" s="587"/>
      <c r="AJ28" s="587"/>
    </row>
    <row r="29" spans="1:36" s="522" customFormat="1" ht="15" customHeight="1">
      <c r="A29" s="1206"/>
      <c r="B29" s="1206"/>
      <c r="C29" s="1206"/>
      <c r="D29" s="924"/>
      <c r="E29" s="924"/>
      <c r="F29" s="921"/>
      <c r="G29" s="919"/>
      <c r="H29" s="919"/>
      <c r="I29" s="917"/>
      <c r="J29" s="914"/>
      <c r="K29" s="926">
        <v>1</v>
      </c>
      <c r="L29" s="538"/>
      <c r="M29" s="550" t="s">
        <v>17</v>
      </c>
      <c r="N29" s="549"/>
      <c r="O29" s="545"/>
      <c r="P29" s="545"/>
      <c r="Q29" s="545"/>
      <c r="R29" s="573"/>
      <c r="S29" s="564"/>
      <c r="T29" s="563"/>
      <c r="U29" s="549"/>
      <c r="V29" s="564"/>
      <c r="W29" s="560"/>
      <c r="X29" s="587"/>
      <c r="Y29" s="587"/>
      <c r="Z29" s="587"/>
      <c r="AA29" s="587"/>
      <c r="AB29" s="587"/>
      <c r="AC29" s="587"/>
      <c r="AD29" s="587"/>
      <c r="AE29" s="587"/>
      <c r="AF29" s="587"/>
      <c r="AG29" s="587"/>
      <c r="AH29" s="587"/>
      <c r="AI29" s="587"/>
    </row>
    <row r="30" spans="1:36" s="522" customFormat="1" ht="15" customHeight="1">
      <c r="A30" s="1206"/>
      <c r="B30" s="1206"/>
      <c r="C30" s="924"/>
      <c r="D30" s="924"/>
      <c r="E30" s="924"/>
      <c r="F30" s="924"/>
      <c r="G30" s="919"/>
      <c r="H30" s="919"/>
      <c r="I30" s="927"/>
      <c r="J30" s="914"/>
      <c r="K30" s="926">
        <v>1</v>
      </c>
      <c r="L30" s="538"/>
      <c r="M30" s="549" t="s">
        <v>18</v>
      </c>
      <c r="N30" s="549"/>
      <c r="O30" s="545"/>
      <c r="P30" s="545"/>
      <c r="Q30" s="545"/>
      <c r="R30" s="573"/>
      <c r="S30" s="564"/>
      <c r="T30" s="563"/>
      <c r="U30" s="549"/>
      <c r="V30" s="564"/>
      <c r="W30" s="560"/>
      <c r="X30" s="587"/>
      <c r="Y30" s="587"/>
      <c r="Z30" s="587"/>
      <c r="AA30" s="587"/>
      <c r="AB30" s="587"/>
      <c r="AC30" s="587"/>
      <c r="AD30" s="587"/>
      <c r="AE30" s="587"/>
      <c r="AF30" s="587"/>
      <c r="AG30" s="587"/>
      <c r="AH30" s="587"/>
      <c r="AI30" s="587"/>
    </row>
    <row r="31" spans="1:36" s="522" customFormat="1" ht="15" customHeight="1">
      <c r="A31" s="1206"/>
      <c r="B31" s="924"/>
      <c r="C31" s="924"/>
      <c r="D31" s="924"/>
      <c r="E31" s="924"/>
      <c r="F31" s="924"/>
      <c r="G31" s="919"/>
      <c r="H31" s="919"/>
      <c r="I31" s="917"/>
      <c r="J31" s="914"/>
      <c r="K31" s="926">
        <v>1</v>
      </c>
      <c r="L31" s="538"/>
      <c r="M31" s="558" t="s">
        <v>19</v>
      </c>
      <c r="N31" s="549"/>
      <c r="O31" s="545"/>
      <c r="P31" s="545"/>
      <c r="Q31" s="545"/>
      <c r="R31" s="573"/>
      <c r="S31" s="564"/>
      <c r="T31" s="563"/>
      <c r="U31" s="549"/>
      <c r="V31" s="564"/>
      <c r="W31" s="560"/>
      <c r="X31" s="587"/>
      <c r="Y31" s="587"/>
      <c r="Z31" s="587"/>
      <c r="AA31" s="587"/>
      <c r="AB31" s="587"/>
      <c r="AC31" s="587"/>
      <c r="AD31" s="587"/>
      <c r="AE31" s="587"/>
      <c r="AF31" s="587"/>
      <c r="AG31" s="587"/>
      <c r="AH31" s="587"/>
      <c r="AI31" s="587"/>
    </row>
    <row r="32" spans="1:36" s="522" customFormat="1" ht="15" customHeight="1">
      <c r="A32" s="913"/>
      <c r="B32" s="913"/>
      <c r="C32" s="913"/>
      <c r="D32" s="913"/>
      <c r="E32" s="913"/>
      <c r="F32" s="913"/>
      <c r="G32" s="913"/>
      <c r="H32" s="913"/>
      <c r="I32" s="913"/>
      <c r="J32" s="913"/>
      <c r="K32" s="913"/>
      <c r="L32" s="492"/>
      <c r="M32" s="565" t="s">
        <v>309</v>
      </c>
      <c r="N32" s="549"/>
      <c r="O32" s="545"/>
      <c r="P32" s="545"/>
      <c r="Q32" s="545"/>
      <c r="R32" s="573"/>
      <c r="S32" s="564"/>
      <c r="T32" s="563"/>
      <c r="U32" s="549"/>
      <c r="V32" s="564"/>
      <c r="W32" s="560"/>
      <c r="X32" s="587"/>
      <c r="Y32" s="587"/>
      <c r="Z32" s="587"/>
      <c r="AA32" s="587"/>
      <c r="AB32" s="587"/>
      <c r="AC32" s="587"/>
      <c r="AD32" s="587"/>
      <c r="AE32" s="587"/>
      <c r="AF32" s="587"/>
      <c r="AG32" s="587"/>
      <c r="AH32" s="587"/>
      <c r="AI32" s="587"/>
    </row>
    <row r="33" spans="12:23" ht="3" customHeight="1">
      <c r="L33" s="485"/>
      <c r="M33" s="485"/>
      <c r="N33" s="485"/>
      <c r="O33" s="485"/>
      <c r="P33" s="485"/>
      <c r="Q33" s="485"/>
      <c r="R33" s="485"/>
      <c r="S33" s="485"/>
      <c r="T33" s="485"/>
      <c r="U33" s="485"/>
    </row>
    <row r="34" spans="12:23" ht="106.5" customHeight="1">
      <c r="L34" s="1">
        <v>1</v>
      </c>
      <c r="M34" s="1199" t="s">
        <v>660</v>
      </c>
      <c r="N34" s="1199"/>
      <c r="O34" s="1199"/>
      <c r="P34" s="1199"/>
      <c r="Q34" s="1199"/>
      <c r="R34" s="1199"/>
      <c r="S34" s="1199"/>
      <c r="T34" s="1199"/>
      <c r="U34" s="1199"/>
      <c r="V34" s="1199"/>
      <c r="W34" s="1199"/>
    </row>
  </sheetData>
  <sheetProtection password="FA9C" sheet="1" objects="1" scenarios="1" formatColumns="0" formatRows="0"/>
  <dataConsolidate leftLabels="1"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xr:uid="{00000000-0002-0000-1400-000000000000}"/>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xr:uid="{00000000-0002-0000-1400-000001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400-000002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400-000003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4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xr:uid="{00000000-0002-0000-1400-000005000000}"/>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xr:uid="{00000000-0002-0000-1400-000006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400-000007000000}"/>
    <dataValidation type="list" allowBlank="1" showInputMessage="1" showErrorMessage="1" errorTitle="Ошибка" error="Выберите значение из списка" prompt="Выберите значение из списка" sqref="O23:V23" xr:uid="{00000000-0002-0000-14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200" t="s">
        <v>491</v>
      </c>
      <c r="G2" s="1201"/>
      <c r="H2" s="1202"/>
      <c r="I2" s="640"/>
    </row>
    <row r="3" spans="1:20" ht="3" customHeight="1"/>
    <row r="4" spans="1:20" s="570" customFormat="1" ht="11.25">
      <c r="A4" s="590"/>
      <c r="B4" s="590"/>
      <c r="C4" s="590"/>
      <c r="D4" s="590"/>
      <c r="F4" s="1161" t="s">
        <v>454</v>
      </c>
      <c r="G4" s="1161"/>
      <c r="H4" s="1161"/>
      <c r="I4" s="1203"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3"/>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17.11.2022</v>
      </c>
      <c r="I7" s="581" t="s">
        <v>493</v>
      </c>
      <c r="J7" s="615"/>
      <c r="K7" s="590"/>
      <c r="L7" s="590"/>
      <c r="M7" s="590"/>
      <c r="N7" s="590"/>
      <c r="O7" s="590"/>
      <c r="P7" s="590"/>
      <c r="Q7" s="590"/>
      <c r="R7" s="590"/>
      <c r="S7" s="590"/>
      <c r="T7" s="590"/>
    </row>
    <row r="8" spans="1:20" s="570" customFormat="1" ht="45">
      <c r="A8" s="1204">
        <v>1</v>
      </c>
      <c r="B8" s="590"/>
      <c r="C8" s="590"/>
      <c r="D8" s="590"/>
      <c r="F8" s="616" t="e">
        <f ca="1">"2." &amp;mergeValue(A8)</f>
        <v>#NAME?</v>
      </c>
      <c r="G8" s="632" t="s">
        <v>494</v>
      </c>
      <c r="H8" s="604"/>
      <c r="I8" s="581" t="s">
        <v>590</v>
      </c>
      <c r="J8" s="615"/>
      <c r="K8" s="590"/>
      <c r="L8" s="590"/>
      <c r="M8" s="590"/>
      <c r="N8" s="590"/>
      <c r="O8" s="590"/>
      <c r="P8" s="590"/>
      <c r="Q8" s="590"/>
      <c r="R8" s="590"/>
      <c r="S8" s="590"/>
      <c r="T8" s="590"/>
    </row>
    <row r="9" spans="1:20" s="570" customFormat="1" ht="22.5">
      <c r="A9" s="1204"/>
      <c r="B9" s="590"/>
      <c r="C9" s="590"/>
      <c r="D9" s="590"/>
      <c r="F9" s="616" t="e">
        <f ca="1">"3." &amp;mergeValue(A9)</f>
        <v>#NAME?</v>
      </c>
      <c r="G9" s="632" t="s">
        <v>495</v>
      </c>
      <c r="H9" s="604"/>
      <c r="I9" s="581" t="s">
        <v>588</v>
      </c>
      <c r="J9" s="615"/>
      <c r="K9" s="590"/>
      <c r="L9" s="590"/>
      <c r="M9" s="590"/>
      <c r="N9" s="590"/>
      <c r="O9" s="590"/>
      <c r="P9" s="590"/>
      <c r="Q9" s="590"/>
      <c r="R9" s="590"/>
      <c r="S9" s="590"/>
      <c r="T9" s="590"/>
    </row>
    <row r="10" spans="1:20" s="570" customFormat="1" ht="22.5">
      <c r="A10" s="1204"/>
      <c r="B10" s="590"/>
      <c r="C10" s="590"/>
      <c r="D10" s="590"/>
      <c r="F10" s="616" t="e">
        <f ca="1">"4."&amp;mergeValue(A10)</f>
        <v>#NAME?</v>
      </c>
      <c r="G10" s="632" t="s">
        <v>496</v>
      </c>
      <c r="H10" s="605" t="s">
        <v>458</v>
      </c>
      <c r="I10" s="581"/>
      <c r="J10" s="615"/>
      <c r="K10" s="590"/>
      <c r="L10" s="590"/>
      <c r="M10" s="590"/>
      <c r="N10" s="590"/>
      <c r="O10" s="590"/>
      <c r="P10" s="590"/>
      <c r="Q10" s="590"/>
      <c r="R10" s="590"/>
      <c r="S10" s="590"/>
      <c r="T10" s="590"/>
    </row>
    <row r="11" spans="1:20" s="570" customFormat="1" ht="18.75">
      <c r="A11" s="1204"/>
      <c r="B11" s="1204">
        <v>1</v>
      </c>
      <c r="C11" s="623"/>
      <c r="D11" s="623"/>
      <c r="F11" s="616" t="e">
        <f ca="1">"4."&amp;mergeValue(A11) &amp;"."&amp;mergeValue(B11)</f>
        <v>#NAME?</v>
      </c>
      <c r="G11" s="611" t="s">
        <v>592</v>
      </c>
      <c r="H11" s="604" t="str">
        <f>IF(region_name="","",region_name)</f>
        <v>Республика Татарстан</v>
      </c>
      <c r="I11" s="581" t="s">
        <v>499</v>
      </c>
      <c r="J11" s="615"/>
      <c r="K11" s="590"/>
      <c r="L11" s="590"/>
      <c r="M11" s="590"/>
      <c r="N11" s="590"/>
      <c r="O11" s="590"/>
      <c r="P11" s="590"/>
      <c r="Q11" s="590"/>
      <c r="R11" s="590"/>
      <c r="S11" s="590"/>
      <c r="T11" s="590"/>
    </row>
    <row r="12" spans="1:20" s="570" customFormat="1" ht="22.5">
      <c r="A12" s="1204"/>
      <c r="B12" s="1204"/>
      <c r="C12" s="1204">
        <v>1</v>
      </c>
      <c r="D12" s="623"/>
      <c r="F12" s="616" t="e">
        <f ca="1">"4."&amp;mergeValue(A12) &amp;"."&amp;mergeValue(B12)&amp;"."&amp;mergeValue(C12)</f>
        <v>#NAME?</v>
      </c>
      <c r="G12" s="622" t="s">
        <v>497</v>
      </c>
      <c r="H12" s="604"/>
      <c r="I12" s="581" t="s">
        <v>500</v>
      </c>
      <c r="J12" s="615"/>
      <c r="K12" s="590"/>
      <c r="L12" s="590"/>
      <c r="M12" s="590"/>
      <c r="N12" s="590"/>
      <c r="O12" s="590"/>
      <c r="P12" s="590"/>
      <c r="Q12" s="590"/>
      <c r="R12" s="590"/>
      <c r="S12" s="590"/>
      <c r="T12" s="590"/>
    </row>
    <row r="13" spans="1:20" s="570" customFormat="1" ht="39" customHeight="1">
      <c r="A13" s="1204"/>
      <c r="B13" s="1204"/>
      <c r="C13" s="1204"/>
      <c r="D13" s="623">
        <v>1</v>
      </c>
      <c r="F13" s="616" t="e">
        <f ca="1">"4."&amp;mergeValue(A13) &amp;"."&amp;mergeValue(B13)&amp;"."&amp;mergeValue(C13)&amp;"."&amp;mergeValue(D13)</f>
        <v>#NAME?</v>
      </c>
      <c r="G13" s="633" t="s">
        <v>498</v>
      </c>
      <c r="H13" s="604"/>
      <c r="I13" s="1205" t="s">
        <v>591</v>
      </c>
      <c r="J13" s="615"/>
      <c r="K13" s="590"/>
      <c r="L13" s="590"/>
      <c r="M13" s="590"/>
      <c r="N13" s="590"/>
      <c r="O13" s="590"/>
      <c r="P13" s="590"/>
      <c r="Q13" s="590"/>
      <c r="R13" s="590"/>
      <c r="S13" s="590"/>
      <c r="T13" s="590"/>
    </row>
    <row r="14" spans="1:20" s="570" customFormat="1" ht="18.75">
      <c r="A14" s="1204"/>
      <c r="B14" s="1204"/>
      <c r="C14" s="1204"/>
      <c r="D14" s="623"/>
      <c r="F14" s="619"/>
      <c r="G14" s="550" t="s">
        <v>4</v>
      </c>
      <c r="H14" s="624"/>
      <c r="I14" s="1205"/>
      <c r="J14" s="615"/>
      <c r="K14" s="590"/>
      <c r="L14" s="590"/>
      <c r="M14" s="590"/>
      <c r="N14" s="590"/>
      <c r="O14" s="590"/>
      <c r="P14" s="590"/>
      <c r="Q14" s="590"/>
      <c r="R14" s="590"/>
      <c r="S14" s="590"/>
      <c r="T14" s="590"/>
    </row>
    <row r="15" spans="1:20" s="570" customFormat="1" ht="18.75">
      <c r="A15" s="1204"/>
      <c r="B15" s="1204"/>
      <c r="C15" s="623"/>
      <c r="D15" s="623"/>
      <c r="F15" s="634"/>
      <c r="G15" s="577" t="s">
        <v>403</v>
      </c>
      <c r="H15" s="635"/>
      <c r="I15" s="636"/>
      <c r="J15" s="615"/>
      <c r="K15" s="590"/>
      <c r="L15" s="590"/>
      <c r="M15" s="590"/>
      <c r="N15" s="590"/>
      <c r="O15" s="590"/>
      <c r="P15" s="590"/>
      <c r="Q15" s="590"/>
      <c r="R15" s="590"/>
      <c r="S15" s="590"/>
      <c r="T15" s="590"/>
    </row>
    <row r="16" spans="1:20" s="570" customFormat="1" ht="18.75">
      <c r="A16" s="1204"/>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9" t="s">
        <v>593</v>
      </c>
      <c r="H19" s="1199"/>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500-000000000000}">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20" t="s">
        <v>657</v>
      </c>
      <c r="M5" s="1220"/>
      <c r="N5" s="1220"/>
      <c r="O5" s="1220"/>
      <c r="P5" s="1220"/>
      <c r="Q5" s="1220"/>
      <c r="R5" s="1220"/>
      <c r="S5" s="1220"/>
      <c r="T5" s="1220"/>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502</v>
      </c>
      <c r="N7" s="666"/>
      <c r="O7" s="1254" t="str">
        <f>IF(NameOrPr_ch="",IF(NameOrPr="","",NameOrPr),NameOrPr_ch)</f>
        <v>Государственный комитет Республики Татарстан по тарифам</v>
      </c>
      <c r="P7" s="1255"/>
      <c r="Q7" s="1255"/>
      <c r="R7" s="1255"/>
      <c r="S7" s="1255"/>
      <c r="T7" s="1256"/>
      <c r="U7" s="669"/>
      <c r="X7" s="585"/>
      <c r="Y7" s="585"/>
      <c r="Z7" s="585"/>
      <c r="AA7" s="585"/>
      <c r="AB7" s="585"/>
      <c r="AC7" s="585"/>
      <c r="AD7" s="585"/>
      <c r="AE7" s="585"/>
      <c r="AF7" s="585"/>
      <c r="AG7" s="585"/>
      <c r="AH7" s="585"/>
    </row>
    <row r="8" spans="7:34" s="491" customFormat="1" ht="18.75">
      <c r="G8" s="490"/>
      <c r="H8" s="490"/>
      <c r="L8" s="499"/>
      <c r="M8" s="617" t="s">
        <v>596</v>
      </c>
      <c r="N8" s="666"/>
      <c r="O8" s="1254" t="str">
        <f>IF(datePr_ch="",IF(datePr="","",datePr),datePr_ch)</f>
        <v>17.11.2022</v>
      </c>
      <c r="P8" s="1255"/>
      <c r="Q8" s="1255"/>
      <c r="R8" s="1255"/>
      <c r="S8" s="1255"/>
      <c r="T8" s="1256"/>
      <c r="U8" s="667"/>
      <c r="X8" s="505"/>
      <c r="Y8" s="505"/>
      <c r="Z8" s="505"/>
      <c r="AA8" s="505"/>
      <c r="AB8" s="505"/>
      <c r="AC8" s="505"/>
      <c r="AD8" s="505"/>
      <c r="AE8" s="505"/>
      <c r="AF8" s="505"/>
      <c r="AG8" s="505"/>
      <c r="AH8" s="505"/>
    </row>
    <row r="9" spans="7:34" s="491" customFormat="1" ht="18.75">
      <c r="G9" s="490"/>
      <c r="H9" s="490"/>
      <c r="L9" s="552"/>
      <c r="M9" s="617" t="s">
        <v>595</v>
      </c>
      <c r="N9" s="666"/>
      <c r="O9" s="1254" t="str">
        <f>IF(numberPr_ch="",IF(numberPr="","",numberPr),numberPr_ch)</f>
        <v>557-120/тэ-2022</v>
      </c>
      <c r="P9" s="1255"/>
      <c r="Q9" s="1255"/>
      <c r="R9" s="1255"/>
      <c r="S9" s="1255"/>
      <c r="T9" s="1256"/>
      <c r="U9" s="667"/>
      <c r="X9" s="505"/>
      <c r="Y9" s="505"/>
      <c r="Z9" s="505"/>
      <c r="AA9" s="505"/>
      <c r="AB9" s="505"/>
      <c r="AC9" s="505"/>
      <c r="AD9" s="505"/>
      <c r="AE9" s="505"/>
      <c r="AF9" s="505"/>
      <c r="AG9" s="505"/>
      <c r="AH9" s="505"/>
    </row>
    <row r="10" spans="7:34" s="491" customFormat="1" ht="18.75">
      <c r="G10" s="490"/>
      <c r="H10" s="490"/>
      <c r="L10" s="552"/>
      <c r="M10" s="617" t="s">
        <v>501</v>
      </c>
      <c r="N10" s="666"/>
      <c r="O10" s="1254" t="str">
        <f>IF(IstPub_ch="",IF(IstPub="","",IstPub),IstPub_ch)</f>
        <v>Официальный сайт правовой информации Министерства юстиции РТ:  http//pravo.tatarstan.ru</v>
      </c>
      <c r="P10" s="1255"/>
      <c r="Q10" s="1255"/>
      <c r="R10" s="1255"/>
      <c r="S10" s="1255"/>
      <c r="T10" s="1256"/>
      <c r="U10" s="667"/>
      <c r="X10" s="505"/>
      <c r="Y10" s="505"/>
      <c r="Z10" s="505"/>
      <c r="AA10" s="505"/>
      <c r="AB10" s="505"/>
      <c r="AC10" s="505"/>
      <c r="AD10" s="505"/>
      <c r="AE10" s="505"/>
      <c r="AF10" s="505"/>
      <c r="AG10" s="505"/>
      <c r="AH10" s="505"/>
    </row>
    <row r="11" spans="7:34" s="491" customFormat="1" ht="11.25" hidden="1">
      <c r="G11" s="490"/>
      <c r="H11" s="490"/>
      <c r="L11" s="1221"/>
      <c r="M11" s="1221"/>
      <c r="N11" s="488"/>
      <c r="O11" s="1258"/>
      <c r="P11" s="1258"/>
      <c r="Q11" s="1258"/>
      <c r="R11" s="1258"/>
      <c r="S11" s="1258"/>
      <c r="T11" s="1258"/>
      <c r="U11" s="503" t="s">
        <v>373</v>
      </c>
      <c r="X11" s="505"/>
      <c r="Y11" s="505"/>
      <c r="Z11" s="505"/>
      <c r="AA11" s="505"/>
      <c r="AB11" s="505"/>
      <c r="AC11" s="505"/>
      <c r="AD11" s="505"/>
      <c r="AE11" s="505"/>
      <c r="AF11" s="505"/>
      <c r="AG11" s="505"/>
      <c r="AH11" s="505"/>
    </row>
    <row r="12" spans="7:34">
      <c r="J12" s="481"/>
      <c r="K12" s="481"/>
      <c r="L12" s="477"/>
      <c r="M12" s="477"/>
      <c r="N12" s="477"/>
      <c r="O12" s="1253"/>
      <c r="P12" s="1253"/>
      <c r="Q12" s="1253"/>
      <c r="R12" s="1253"/>
      <c r="S12" s="1253"/>
      <c r="T12" s="1253"/>
      <c r="U12" s="1253"/>
    </row>
    <row r="13" spans="7:34">
      <c r="J13" s="481"/>
      <c r="K13" s="481"/>
      <c r="L13" s="1161" t="s">
        <v>454</v>
      </c>
      <c r="M13" s="1161"/>
      <c r="N13" s="1161"/>
      <c r="O13" s="1161"/>
      <c r="P13" s="1161"/>
      <c r="Q13" s="1161"/>
      <c r="R13" s="1161"/>
      <c r="S13" s="1161"/>
      <c r="T13" s="1161"/>
      <c r="U13" s="1161"/>
      <c r="V13" s="1161"/>
      <c r="W13" s="1161" t="s">
        <v>455</v>
      </c>
    </row>
    <row r="14" spans="7:34" ht="14.25" customHeight="1">
      <c r="J14" s="481"/>
      <c r="K14" s="481"/>
      <c r="L14" s="1233" t="s">
        <v>92</v>
      </c>
      <c r="M14" s="1233" t="s">
        <v>639</v>
      </c>
      <c r="N14" s="521"/>
      <c r="O14" s="1234" t="s">
        <v>641</v>
      </c>
      <c r="P14" s="1235"/>
      <c r="Q14" s="1235"/>
      <c r="R14" s="1235"/>
      <c r="S14" s="1235"/>
      <c r="T14" s="1236"/>
      <c r="U14" s="1217" t="s">
        <v>341</v>
      </c>
      <c r="V14" s="1230" t="s">
        <v>275</v>
      </c>
      <c r="W14" s="1161"/>
    </row>
    <row r="15" spans="7:34" s="523" customFormat="1" ht="14.25" customHeight="1">
      <c r="G15" s="531"/>
      <c r="H15" s="531"/>
      <c r="I15" s="531"/>
      <c r="J15" s="529"/>
      <c r="K15" s="529"/>
      <c r="L15" s="1233"/>
      <c r="M15" s="1233"/>
      <c r="N15" s="521"/>
      <c r="O15" s="1239" t="s">
        <v>605</v>
      </c>
      <c r="P15" s="1237" t="s">
        <v>271</v>
      </c>
      <c r="Q15" s="1238"/>
      <c r="R15" s="1215" t="s">
        <v>654</v>
      </c>
      <c r="S15" s="1215"/>
      <c r="T15" s="1216"/>
      <c r="U15" s="1218"/>
      <c r="V15" s="1231"/>
      <c r="W15" s="1161"/>
      <c r="X15" s="585"/>
      <c r="Y15" s="585"/>
      <c r="Z15" s="585"/>
      <c r="AA15" s="585"/>
      <c r="AB15" s="585"/>
      <c r="AC15" s="585"/>
      <c r="AD15" s="585"/>
      <c r="AE15" s="585"/>
      <c r="AF15" s="585"/>
      <c r="AG15" s="585"/>
      <c r="AH15" s="585"/>
    </row>
    <row r="16" spans="7:34" ht="33.75">
      <c r="J16" s="481"/>
      <c r="K16" s="481"/>
      <c r="L16" s="1233"/>
      <c r="M16" s="1233"/>
      <c r="N16" s="520"/>
      <c r="O16" s="1240"/>
      <c r="P16" s="535" t="s">
        <v>765</v>
      </c>
      <c r="Q16" s="535" t="s">
        <v>766</v>
      </c>
      <c r="R16" s="536" t="s">
        <v>274</v>
      </c>
      <c r="S16" s="1228" t="s">
        <v>273</v>
      </c>
      <c r="T16" s="1229"/>
      <c r="U16" s="1219"/>
      <c r="V16" s="1232"/>
      <c r="W16" s="1161"/>
    </row>
    <row r="17" spans="1:34">
      <c r="J17" s="481"/>
      <c r="K17" s="489">
        <v>1</v>
      </c>
      <c r="L17" s="478" t="s">
        <v>93</v>
      </c>
      <c r="M17" s="478" t="s">
        <v>49</v>
      </c>
      <c r="N17" s="496" t="s">
        <v>49</v>
      </c>
      <c r="O17" s="487">
        <f ca="1">OFFSET(O17,0,-1)+1</f>
        <v>3</v>
      </c>
      <c r="P17" s="487">
        <f ca="1">OFFSET(P17,0,-1)+1</f>
        <v>4</v>
      </c>
      <c r="Q17" s="487">
        <f ca="1">OFFSET(Q17,0,-1)+1</f>
        <v>5</v>
      </c>
      <c r="R17" s="487">
        <f ca="1">OFFSET(R17,0,-1)+1</f>
        <v>6</v>
      </c>
      <c r="S17" s="1222">
        <f ca="1">OFFSET(S17,0,-1)+1</f>
        <v>7</v>
      </c>
      <c r="T17" s="1222"/>
      <c r="U17" s="487">
        <f ca="1">OFFSET(U17,0,-2)+1</f>
        <v>8</v>
      </c>
      <c r="V17" s="495">
        <f ca="1">OFFSET(V17,0,-1)</f>
        <v>8</v>
      </c>
      <c r="W17" s="487">
        <f ca="1">OFFSET(W17,0,-1)+1</f>
        <v>9</v>
      </c>
    </row>
    <row r="18" spans="1:34" ht="22.5">
      <c r="A18" s="1206">
        <v>1</v>
      </c>
      <c r="B18" s="940"/>
      <c r="C18" s="940"/>
      <c r="D18" s="940"/>
      <c r="E18" s="941"/>
      <c r="F18" s="942"/>
      <c r="G18" s="942"/>
      <c r="H18" s="942"/>
      <c r="I18" s="943"/>
      <c r="J18" s="938"/>
      <c r="K18" s="945"/>
      <c r="L18" s="593" t="e">
        <f ca="1">mergeValue(A18)</f>
        <v>#NAME?</v>
      </c>
      <c r="M18" s="641" t="s">
        <v>20</v>
      </c>
      <c r="N18" s="580"/>
      <c r="O18" s="1251"/>
      <c r="P18" s="1251"/>
      <c r="Q18" s="1251"/>
      <c r="R18" s="1251"/>
      <c r="S18" s="1251"/>
      <c r="T18" s="1251"/>
      <c r="U18" s="1251"/>
      <c r="V18" s="1251"/>
      <c r="W18" s="630" t="s">
        <v>658</v>
      </c>
    </row>
    <row r="19" spans="1:34" ht="22.5">
      <c r="A19" s="1206"/>
      <c r="B19" s="1206">
        <v>1</v>
      </c>
      <c r="C19" s="940"/>
      <c r="D19" s="940"/>
      <c r="E19" s="942"/>
      <c r="F19" s="942"/>
      <c r="G19" s="942"/>
      <c r="H19" s="942"/>
      <c r="I19" s="937"/>
      <c r="J19" s="936"/>
      <c r="K19" s="939"/>
      <c r="L19" s="593" t="e">
        <f ca="1">mergeValue(A19) &amp;"."&amp; mergeValue(B19)</f>
        <v>#NAME?</v>
      </c>
      <c r="M19" s="546" t="s">
        <v>16</v>
      </c>
      <c r="N19" s="580"/>
      <c r="O19" s="1251"/>
      <c r="P19" s="1251"/>
      <c r="Q19" s="1251"/>
      <c r="R19" s="1251"/>
      <c r="S19" s="1251"/>
      <c r="T19" s="1251"/>
      <c r="U19" s="1251"/>
      <c r="V19" s="1251"/>
      <c r="W19" s="630" t="s">
        <v>477</v>
      </c>
    </row>
    <row r="20" spans="1:34" ht="22.5">
      <c r="A20" s="1206"/>
      <c r="B20" s="1206"/>
      <c r="C20" s="1206">
        <v>1</v>
      </c>
      <c r="D20" s="940"/>
      <c r="E20" s="942"/>
      <c r="F20" s="942"/>
      <c r="G20" s="942"/>
      <c r="H20" s="942"/>
      <c r="I20" s="944"/>
      <c r="J20" s="936"/>
      <c r="K20" s="939"/>
      <c r="L20" s="593" t="e">
        <f ca="1">mergeValue(A20) &amp;"."&amp; mergeValue(B20)&amp;"."&amp; mergeValue(C20)</f>
        <v>#NAME?</v>
      </c>
      <c r="M20" s="547" t="s">
        <v>7</v>
      </c>
      <c r="N20" s="580"/>
      <c r="O20" s="1251"/>
      <c r="P20" s="1251"/>
      <c r="Q20" s="1251"/>
      <c r="R20" s="1251"/>
      <c r="S20" s="1251"/>
      <c r="T20" s="1251"/>
      <c r="U20" s="1251"/>
      <c r="V20" s="1251"/>
      <c r="W20" s="630" t="s">
        <v>633</v>
      </c>
    </row>
    <row r="21" spans="1:34" ht="22.5">
      <c r="A21" s="1206"/>
      <c r="B21" s="1206"/>
      <c r="C21" s="1206"/>
      <c r="D21" s="1206">
        <v>1</v>
      </c>
      <c r="E21" s="942"/>
      <c r="F21" s="942"/>
      <c r="G21" s="942"/>
      <c r="H21" s="942"/>
      <c r="I21" s="944"/>
      <c r="J21" s="936"/>
      <c r="K21" s="939"/>
      <c r="L21" s="593" t="e">
        <f ca="1">mergeValue(A21) &amp;"."&amp; mergeValue(B21)&amp;"."&amp; mergeValue(C21)&amp;"."&amp; mergeValue(D21)</f>
        <v>#NAME?</v>
      </c>
      <c r="M21" s="548" t="s">
        <v>22</v>
      </c>
      <c r="N21" s="580"/>
      <c r="O21" s="1251"/>
      <c r="P21" s="1251"/>
      <c r="Q21" s="1251"/>
      <c r="R21" s="1251"/>
      <c r="S21" s="1251"/>
      <c r="T21" s="1251"/>
      <c r="U21" s="1251"/>
      <c r="V21" s="1251"/>
      <c r="W21" s="630" t="s">
        <v>634</v>
      </c>
    </row>
    <row r="22" spans="1:34" ht="11.25" hidden="1" customHeight="1">
      <c r="A22" s="1206"/>
      <c r="B22" s="1206"/>
      <c r="C22" s="1206"/>
      <c r="D22" s="1206"/>
      <c r="E22" s="1206">
        <v>1</v>
      </c>
      <c r="F22" s="942"/>
      <c r="G22" s="942"/>
      <c r="H22" s="940">
        <v>1</v>
      </c>
      <c r="I22" s="1206">
        <v>1</v>
      </c>
      <c r="J22" s="942"/>
      <c r="K22" s="947"/>
      <c r="L22" s="593"/>
      <c r="M22" s="554"/>
      <c r="N22" s="581"/>
      <c r="O22" s="631"/>
      <c r="P22" s="631"/>
      <c r="Q22" s="631"/>
      <c r="R22" s="631"/>
      <c r="S22" s="631"/>
      <c r="T22" s="631"/>
      <c r="U22" s="631"/>
      <c r="V22" s="508"/>
      <c r="W22" s="559"/>
    </row>
    <row r="23" spans="1:34" ht="90">
      <c r="A23" s="1206"/>
      <c r="B23" s="1206"/>
      <c r="C23" s="1206"/>
      <c r="D23" s="1206"/>
      <c r="E23" s="1206"/>
      <c r="F23" s="1206">
        <v>1</v>
      </c>
      <c r="G23" s="940"/>
      <c r="H23" s="940"/>
      <c r="I23" s="1206"/>
      <c r="J23" s="1206">
        <v>1</v>
      </c>
      <c r="K23" s="948"/>
      <c r="L23" s="593" t="e">
        <f ca="1">mergeValue(A23) &amp;"."&amp; mergeValue(B23)&amp;"."&amp; mergeValue(C23)&amp;"."&amp; mergeValue(D23)&amp;"."&amp;  mergeValue(F23)</f>
        <v>#NAME?</v>
      </c>
      <c r="M23" s="555" t="s">
        <v>10</v>
      </c>
      <c r="N23" s="581"/>
      <c r="O23" s="1208"/>
      <c r="P23" s="1208"/>
      <c r="Q23" s="1208"/>
      <c r="R23" s="1208"/>
      <c r="S23" s="1208"/>
      <c r="T23" s="1208"/>
      <c r="U23" s="1208"/>
      <c r="V23" s="1208"/>
      <c r="W23" s="630" t="s">
        <v>635</v>
      </c>
      <c r="Y23" s="504" t="e">
        <f ca="1">strCheckUnique(Z23:Z26)</f>
        <v>#NAME?</v>
      </c>
      <c r="AA23" s="504"/>
    </row>
    <row r="24" spans="1:34" ht="189" customHeight="1">
      <c r="A24" s="1206"/>
      <c r="B24" s="1206"/>
      <c r="C24" s="1206"/>
      <c r="D24" s="1206"/>
      <c r="E24" s="1206"/>
      <c r="F24" s="1206"/>
      <c r="G24" s="940">
        <v>1</v>
      </c>
      <c r="H24" s="940"/>
      <c r="I24" s="1206"/>
      <c r="J24" s="1206"/>
      <c r="K24" s="948">
        <v>1</v>
      </c>
      <c r="L24" s="593" t="e">
        <f ca="1">mergeValue(A24) &amp;"."&amp; mergeValue(B24)&amp;"."&amp; mergeValue(C24)&amp;"."&amp; mergeValue(D24)&amp;"."&amp; mergeValue(F24)&amp;"."&amp; mergeValue(G24)</f>
        <v>#NAME?</v>
      </c>
      <c r="M24" s="1069"/>
      <c r="N24" s="586"/>
      <c r="O24" s="562"/>
      <c r="P24" s="562"/>
      <c r="Q24" s="1094"/>
      <c r="R24" s="1243"/>
      <c r="S24" s="1213" t="s">
        <v>84</v>
      </c>
      <c r="T24" s="1243"/>
      <c r="U24" s="1213" t="s">
        <v>85</v>
      </c>
      <c r="V24" s="578"/>
      <c r="W24" s="1223" t="s">
        <v>659</v>
      </c>
      <c r="X24" s="500" t="e">
        <f ca="1">strCheckDate(O25:V25)</f>
        <v>#NAME?</v>
      </c>
      <c r="Y24" s="504"/>
      <c r="Z24" s="504" t="str">
        <f>IF(M24="","",M24 )</f>
        <v/>
      </c>
      <c r="AA24" s="504"/>
      <c r="AB24" s="504"/>
      <c r="AC24" s="504"/>
    </row>
    <row r="25" spans="1:34" ht="11.25" hidden="1">
      <c r="A25" s="1206"/>
      <c r="B25" s="1206"/>
      <c r="C25" s="1206"/>
      <c r="D25" s="1206"/>
      <c r="E25" s="1206"/>
      <c r="F25" s="1206"/>
      <c r="G25" s="940"/>
      <c r="H25" s="940"/>
      <c r="I25" s="1206"/>
      <c r="J25" s="1206"/>
      <c r="K25" s="948"/>
      <c r="L25" s="600"/>
      <c r="M25" s="646"/>
      <c r="N25" s="586"/>
      <c r="O25" s="562"/>
      <c r="P25" s="562"/>
      <c r="Q25" s="584" t="str">
        <f>R24 &amp; "-" &amp; T24</f>
        <v>-</v>
      </c>
      <c r="R25" s="1212"/>
      <c r="S25" s="1213"/>
      <c r="T25" s="1212"/>
      <c r="U25" s="1213"/>
      <c r="V25" s="578"/>
      <c r="W25" s="1224"/>
    </row>
    <row r="26" spans="1:34" s="475" customFormat="1" ht="15" customHeight="1">
      <c r="A26" s="1206"/>
      <c r="B26" s="1206"/>
      <c r="C26" s="1206"/>
      <c r="D26" s="1206"/>
      <c r="E26" s="1206"/>
      <c r="F26" s="1206"/>
      <c r="G26" s="942"/>
      <c r="H26" s="940"/>
      <c r="I26" s="1206"/>
      <c r="J26" s="1206"/>
      <c r="K26" s="947"/>
      <c r="L26" s="538"/>
      <c r="M26" s="556" t="s">
        <v>25</v>
      </c>
      <c r="N26" s="551"/>
      <c r="O26" s="545"/>
      <c r="P26" s="545"/>
      <c r="Q26" s="545"/>
      <c r="R26" s="573"/>
      <c r="S26" s="564"/>
      <c r="T26" s="563"/>
      <c r="U26" s="551"/>
      <c r="V26" s="560"/>
      <c r="W26" s="1225"/>
      <c r="X26" s="501"/>
      <c r="Y26" s="501"/>
      <c r="Z26" s="501"/>
      <c r="AA26" s="501"/>
      <c r="AB26" s="501"/>
      <c r="AC26" s="501"/>
      <c r="AD26" s="501"/>
      <c r="AE26" s="501"/>
      <c r="AF26" s="501"/>
      <c r="AG26" s="501"/>
      <c r="AH26" s="501"/>
    </row>
    <row r="27" spans="1:34" s="475" customFormat="1" ht="15" customHeight="1">
      <c r="A27" s="1206"/>
      <c r="B27" s="1206"/>
      <c r="C27" s="1206"/>
      <c r="D27" s="1206"/>
      <c r="E27" s="1206"/>
      <c r="F27" s="942"/>
      <c r="G27" s="942"/>
      <c r="H27" s="940"/>
      <c r="I27" s="1206"/>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06"/>
      <c r="B28" s="1206"/>
      <c r="C28" s="1206"/>
      <c r="D28" s="1206"/>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206"/>
      <c r="B29" s="1206"/>
      <c r="C29" s="1206"/>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206"/>
      <c r="B30" s="1206"/>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206"/>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199" t="s">
        <v>660</v>
      </c>
      <c r="N34" s="1199"/>
      <c r="O34" s="1199"/>
      <c r="P34" s="1199"/>
      <c r="Q34" s="1199"/>
      <c r="R34" s="1199"/>
      <c r="S34" s="1199"/>
      <c r="T34" s="1199"/>
      <c r="U34" s="1199"/>
      <c r="V34" s="1199"/>
      <c r="W34" s="1199"/>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6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6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6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600-000004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6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600-000006000000}"/>
    <dataValidation type="list" allowBlank="1" showInputMessage="1" showErrorMessage="1" errorTitle="Ошибка" error="Выберите значение из списка" prompt="Выберите значение из списка" sqref="O23:V23" xr:uid="{00000000-0002-0000-16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200" t="s">
        <v>491</v>
      </c>
      <c r="G2" s="1201"/>
      <c r="H2" s="1202"/>
      <c r="I2" s="640"/>
    </row>
    <row r="3" spans="1:20" ht="3" customHeight="1"/>
    <row r="4" spans="1:20" s="570" customFormat="1" ht="11.25">
      <c r="A4" s="590"/>
      <c r="B4" s="590"/>
      <c r="C4" s="590"/>
      <c r="D4" s="590"/>
      <c r="F4" s="1161" t="s">
        <v>454</v>
      </c>
      <c r="G4" s="1161"/>
      <c r="H4" s="1161"/>
      <c r="I4" s="1203"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3"/>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17.11.2022</v>
      </c>
      <c r="I7" s="581" t="s">
        <v>493</v>
      </c>
      <c r="J7" s="615"/>
      <c r="K7" s="590"/>
      <c r="L7" s="590"/>
      <c r="M7" s="590"/>
      <c r="N7" s="590"/>
      <c r="O7" s="590"/>
      <c r="P7" s="590"/>
      <c r="Q7" s="590"/>
      <c r="R7" s="590"/>
      <c r="S7" s="590"/>
      <c r="T7" s="590"/>
    </row>
    <row r="8" spans="1:20" s="570" customFormat="1" ht="45">
      <c r="A8" s="1204">
        <v>1</v>
      </c>
      <c r="B8" s="590"/>
      <c r="C8" s="590"/>
      <c r="D8" s="590"/>
      <c r="F8" s="616" t="e">
        <f ca="1">"2." &amp;mergeValue(A8)</f>
        <v>#NAME?</v>
      </c>
      <c r="G8" s="632" t="s">
        <v>494</v>
      </c>
      <c r="H8" s="604"/>
      <c r="I8" s="581" t="s">
        <v>590</v>
      </c>
      <c r="J8" s="615"/>
      <c r="K8" s="590"/>
      <c r="L8" s="590"/>
      <c r="M8" s="590"/>
      <c r="N8" s="590"/>
      <c r="O8" s="590"/>
      <c r="P8" s="590"/>
      <c r="Q8" s="590"/>
      <c r="R8" s="590"/>
      <c r="S8" s="590"/>
      <c r="T8" s="590"/>
    </row>
    <row r="9" spans="1:20" s="570" customFormat="1" ht="22.5">
      <c r="A9" s="1204"/>
      <c r="B9" s="590"/>
      <c r="C9" s="590"/>
      <c r="D9" s="590"/>
      <c r="F9" s="616" t="e">
        <f ca="1">"3." &amp;mergeValue(A9)</f>
        <v>#NAME?</v>
      </c>
      <c r="G9" s="632" t="s">
        <v>495</v>
      </c>
      <c r="H9" s="604"/>
      <c r="I9" s="581" t="s">
        <v>588</v>
      </c>
      <c r="J9" s="615"/>
      <c r="K9" s="590"/>
      <c r="L9" s="590"/>
      <c r="M9" s="590"/>
      <c r="N9" s="590"/>
      <c r="O9" s="590"/>
      <c r="P9" s="590"/>
      <c r="Q9" s="590"/>
      <c r="R9" s="590"/>
      <c r="S9" s="590"/>
      <c r="T9" s="590"/>
    </row>
    <row r="10" spans="1:20" s="570" customFormat="1" ht="22.5">
      <c r="A10" s="1204"/>
      <c r="B10" s="590"/>
      <c r="C10" s="590"/>
      <c r="D10" s="590"/>
      <c r="F10" s="616" t="e">
        <f ca="1">"4."&amp;mergeValue(A10)</f>
        <v>#NAME?</v>
      </c>
      <c r="G10" s="632" t="s">
        <v>496</v>
      </c>
      <c r="H10" s="605" t="s">
        <v>458</v>
      </c>
      <c r="I10" s="581"/>
      <c r="J10" s="615"/>
      <c r="K10" s="590"/>
      <c r="L10" s="590"/>
      <c r="M10" s="590"/>
      <c r="N10" s="590"/>
      <c r="O10" s="590"/>
      <c r="P10" s="590"/>
      <c r="Q10" s="590"/>
      <c r="R10" s="590"/>
      <c r="S10" s="590"/>
      <c r="T10" s="590"/>
    </row>
    <row r="11" spans="1:20" s="570" customFormat="1" ht="18.75">
      <c r="A11" s="1204"/>
      <c r="B11" s="1204">
        <v>1</v>
      </c>
      <c r="C11" s="623"/>
      <c r="D11" s="623"/>
      <c r="F11" s="616" t="e">
        <f ca="1">"4."&amp;mergeValue(A11) &amp;"."&amp;mergeValue(B11)</f>
        <v>#NAME?</v>
      </c>
      <c r="G11" s="611" t="s">
        <v>592</v>
      </c>
      <c r="H11" s="604" t="str">
        <f>IF(region_name="","",region_name)</f>
        <v>Республика Татарстан</v>
      </c>
      <c r="I11" s="581" t="s">
        <v>499</v>
      </c>
      <c r="J11" s="615"/>
      <c r="K11" s="590"/>
      <c r="L11" s="590"/>
      <c r="M11" s="590"/>
      <c r="N11" s="590"/>
      <c r="O11" s="590"/>
      <c r="P11" s="590"/>
      <c r="Q11" s="590"/>
      <c r="R11" s="590"/>
      <c r="S11" s="590"/>
      <c r="T11" s="590"/>
    </row>
    <row r="12" spans="1:20" s="570" customFormat="1" ht="22.5">
      <c r="A12" s="1204"/>
      <c r="B12" s="1204"/>
      <c r="C12" s="1204">
        <v>1</v>
      </c>
      <c r="D12" s="623"/>
      <c r="F12" s="616" t="e">
        <f ca="1">"4."&amp;mergeValue(A12) &amp;"."&amp;mergeValue(B12)&amp;"."&amp;mergeValue(C12)</f>
        <v>#NAME?</v>
      </c>
      <c r="G12" s="622" t="s">
        <v>497</v>
      </c>
      <c r="H12" s="604"/>
      <c r="I12" s="581" t="s">
        <v>500</v>
      </c>
      <c r="J12" s="615"/>
      <c r="K12" s="590"/>
      <c r="L12" s="590"/>
      <c r="M12" s="590"/>
      <c r="N12" s="590"/>
      <c r="O12" s="590"/>
      <c r="P12" s="590"/>
      <c r="Q12" s="590"/>
      <c r="R12" s="590"/>
      <c r="S12" s="590"/>
      <c r="T12" s="590"/>
    </row>
    <row r="13" spans="1:20" s="570" customFormat="1" ht="39" customHeight="1">
      <c r="A13" s="1204"/>
      <c r="B13" s="1204"/>
      <c r="C13" s="1204"/>
      <c r="D13" s="623">
        <v>1</v>
      </c>
      <c r="F13" s="616" t="e">
        <f ca="1">"4."&amp;mergeValue(A13) &amp;"."&amp;mergeValue(B13)&amp;"."&amp;mergeValue(C13)&amp;"."&amp;mergeValue(D13)</f>
        <v>#NAME?</v>
      </c>
      <c r="G13" s="633" t="s">
        <v>498</v>
      </c>
      <c r="H13" s="604"/>
      <c r="I13" s="1205" t="s">
        <v>591</v>
      </c>
      <c r="J13" s="615"/>
      <c r="K13" s="590"/>
      <c r="L13" s="590"/>
      <c r="M13" s="590"/>
      <c r="N13" s="590"/>
      <c r="O13" s="590"/>
      <c r="P13" s="590"/>
      <c r="Q13" s="590"/>
      <c r="R13" s="590"/>
      <c r="S13" s="590"/>
      <c r="T13" s="590"/>
    </row>
    <row r="14" spans="1:20" s="570" customFormat="1" ht="18.75">
      <c r="A14" s="1204"/>
      <c r="B14" s="1204"/>
      <c r="C14" s="1204"/>
      <c r="D14" s="623"/>
      <c r="F14" s="619"/>
      <c r="G14" s="550" t="s">
        <v>4</v>
      </c>
      <c r="H14" s="624"/>
      <c r="I14" s="1205"/>
      <c r="J14" s="615"/>
      <c r="K14" s="590"/>
      <c r="L14" s="590"/>
      <c r="M14" s="590"/>
      <c r="N14" s="590"/>
      <c r="O14" s="590"/>
      <c r="P14" s="590"/>
      <c r="Q14" s="590"/>
      <c r="R14" s="590"/>
      <c r="S14" s="590"/>
      <c r="T14" s="590"/>
    </row>
    <row r="15" spans="1:20" s="570" customFormat="1" ht="18.75">
      <c r="A15" s="1204"/>
      <c r="B15" s="1204"/>
      <c r="C15" s="623"/>
      <c r="D15" s="623"/>
      <c r="F15" s="634"/>
      <c r="G15" s="577" t="s">
        <v>403</v>
      </c>
      <c r="H15" s="635"/>
      <c r="I15" s="636"/>
      <c r="J15" s="615"/>
      <c r="K15" s="590"/>
      <c r="L15" s="590"/>
      <c r="M15" s="590"/>
      <c r="N15" s="590"/>
      <c r="O15" s="590"/>
      <c r="P15" s="590"/>
      <c r="Q15" s="590"/>
      <c r="R15" s="590"/>
      <c r="S15" s="590"/>
      <c r="T15" s="590"/>
    </row>
    <row r="16" spans="1:20" s="570" customFormat="1" ht="18.75">
      <c r="A16" s="1204"/>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9" t="s">
        <v>593</v>
      </c>
      <c r="H19" s="1199"/>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700-000000000000}">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20" t="s">
        <v>657</v>
      </c>
      <c r="M5" s="1220"/>
      <c r="N5" s="1220"/>
      <c r="O5" s="1220"/>
      <c r="P5" s="1220"/>
      <c r="Q5" s="1220"/>
      <c r="R5" s="1220"/>
      <c r="S5" s="1220"/>
      <c r="T5" s="1220"/>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502</v>
      </c>
      <c r="N7" s="666"/>
      <c r="O7" s="1254" t="str">
        <f>IF(NameOrPr_ch="",IF(NameOrPr="","",NameOrPr),NameOrPr_ch)</f>
        <v>Государственный комитет Республики Татарстан по тарифам</v>
      </c>
      <c r="P7" s="1255"/>
      <c r="Q7" s="1255"/>
      <c r="R7" s="1255"/>
      <c r="S7" s="1255"/>
      <c r="T7" s="1256"/>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596</v>
      </c>
      <c r="N8" s="666"/>
      <c r="O8" s="1254" t="str">
        <f>IF(datePr_ch="",IF(datePr="","",datePr),datePr_ch)</f>
        <v>17.11.2022</v>
      </c>
      <c r="P8" s="1255"/>
      <c r="Q8" s="1255"/>
      <c r="R8" s="1255"/>
      <c r="S8" s="1255"/>
      <c r="T8" s="1256"/>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595</v>
      </c>
      <c r="N9" s="666"/>
      <c r="O9" s="1254" t="str">
        <f>IF(numberPr_ch="",IF(numberPr="","",numberPr),numberPr_ch)</f>
        <v>557-120/тэ-2022</v>
      </c>
      <c r="P9" s="1255"/>
      <c r="Q9" s="1255"/>
      <c r="R9" s="1255"/>
      <c r="S9" s="1255"/>
      <c r="T9" s="1256"/>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501</v>
      </c>
      <c r="N10" s="666"/>
      <c r="O10" s="1254" t="str">
        <f>IF(IstPub_ch="",IF(IstPub="","",IstPub),IstPub_ch)</f>
        <v>Официальный сайт правовой информации Министерства юстиции РТ:  http//pravo.tatarstan.ru</v>
      </c>
      <c r="P10" s="1255"/>
      <c r="Q10" s="1255"/>
      <c r="R10" s="1255"/>
      <c r="S10" s="1255"/>
      <c r="T10" s="1256"/>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53"/>
      <c r="P12" s="1253"/>
      <c r="Q12" s="1253"/>
      <c r="R12" s="1253"/>
      <c r="S12" s="1253"/>
      <c r="T12" s="1253"/>
      <c r="U12" s="1253"/>
    </row>
    <row r="13" spans="1:34">
      <c r="J13" s="481"/>
      <c r="K13" s="481"/>
      <c r="L13" s="1161" t="s">
        <v>454</v>
      </c>
      <c r="M13" s="1161"/>
      <c r="N13" s="1161"/>
      <c r="O13" s="1161"/>
      <c r="P13" s="1161"/>
      <c r="Q13" s="1161"/>
      <c r="R13" s="1161"/>
      <c r="S13" s="1161"/>
      <c r="T13" s="1161"/>
      <c r="U13" s="1161"/>
      <c r="V13" s="1161"/>
      <c r="W13" s="1161" t="s">
        <v>455</v>
      </c>
    </row>
    <row r="14" spans="1:34" ht="14.25" customHeight="1">
      <c r="J14" s="481"/>
      <c r="K14" s="481"/>
      <c r="L14" s="1233" t="s">
        <v>92</v>
      </c>
      <c r="M14" s="1233" t="s">
        <v>639</v>
      </c>
      <c r="N14" s="521"/>
      <c r="O14" s="1234" t="s">
        <v>641</v>
      </c>
      <c r="P14" s="1235"/>
      <c r="Q14" s="1235"/>
      <c r="R14" s="1235"/>
      <c r="S14" s="1235"/>
      <c r="T14" s="1236"/>
      <c r="U14" s="1217" t="s">
        <v>341</v>
      </c>
      <c r="V14" s="1230" t="s">
        <v>275</v>
      </c>
      <c r="W14" s="1161"/>
    </row>
    <row r="15" spans="1:34" s="523" customFormat="1" ht="14.25" customHeight="1">
      <c r="A15" s="585"/>
      <c r="B15" s="585"/>
      <c r="C15" s="585"/>
      <c r="D15" s="585"/>
      <c r="E15" s="585"/>
      <c r="F15" s="585"/>
      <c r="G15" s="591"/>
      <c r="H15" s="591"/>
      <c r="I15" s="531"/>
      <c r="J15" s="529"/>
      <c r="K15" s="529"/>
      <c r="L15" s="1233"/>
      <c r="M15" s="1233"/>
      <c r="N15" s="521"/>
      <c r="O15" s="1239" t="s">
        <v>772</v>
      </c>
      <c r="P15" s="1237" t="s">
        <v>271</v>
      </c>
      <c r="Q15" s="1238"/>
      <c r="R15" s="1215" t="s">
        <v>654</v>
      </c>
      <c r="S15" s="1215"/>
      <c r="T15" s="1216"/>
      <c r="U15" s="1218"/>
      <c r="V15" s="1231"/>
      <c r="W15" s="1161"/>
      <c r="X15" s="585"/>
      <c r="Y15" s="585"/>
      <c r="Z15" s="585"/>
      <c r="AA15" s="585"/>
      <c r="AB15" s="585"/>
      <c r="AC15" s="585"/>
      <c r="AD15" s="585"/>
      <c r="AE15" s="585"/>
      <c r="AF15" s="585"/>
      <c r="AG15" s="585"/>
      <c r="AH15" s="585"/>
    </row>
    <row r="16" spans="1:34" ht="33.75">
      <c r="J16" s="481"/>
      <c r="K16" s="481"/>
      <c r="L16" s="1233"/>
      <c r="M16" s="1233"/>
      <c r="N16" s="520"/>
      <c r="O16" s="1240"/>
      <c r="P16" s="535" t="s">
        <v>765</v>
      </c>
      <c r="Q16" s="535" t="s">
        <v>766</v>
      </c>
      <c r="R16" s="536" t="s">
        <v>274</v>
      </c>
      <c r="S16" s="1228" t="s">
        <v>273</v>
      </c>
      <c r="T16" s="1229"/>
      <c r="U16" s="1219"/>
      <c r="V16" s="1232"/>
      <c r="W16" s="1161"/>
    </row>
    <row r="17" spans="1:35">
      <c r="J17" s="481"/>
      <c r="K17" s="489">
        <v>1</v>
      </c>
      <c r="L17" s="525" t="s">
        <v>93</v>
      </c>
      <c r="M17" s="525" t="s">
        <v>49</v>
      </c>
      <c r="N17" s="496" t="s">
        <v>49</v>
      </c>
      <c r="O17" s="487">
        <f ca="1">OFFSET(O17,0,-1)+1</f>
        <v>3</v>
      </c>
      <c r="P17" s="487">
        <f ca="1">OFFSET(P17,0,-1)+1</f>
        <v>4</v>
      </c>
      <c r="Q17" s="487">
        <f ca="1">OFFSET(Q17,0,-1)+1</f>
        <v>5</v>
      </c>
      <c r="R17" s="487">
        <f ca="1">OFFSET(R17,0,-1)+1</f>
        <v>6</v>
      </c>
      <c r="S17" s="1222">
        <f ca="1">OFFSET(S17,0,-1)+1</f>
        <v>7</v>
      </c>
      <c r="T17" s="1222"/>
      <c r="U17" s="487">
        <f ca="1">OFFSET(U17,0,-2)+1</f>
        <v>8</v>
      </c>
      <c r="V17" s="651">
        <f ca="1">OFFSET(V17,0,-1)</f>
        <v>8</v>
      </c>
      <c r="W17" s="487">
        <f ca="1">OFFSET(W17,0,-1)+1</f>
        <v>9</v>
      </c>
    </row>
    <row r="18" spans="1:35" ht="22.5">
      <c r="A18" s="1206">
        <v>1</v>
      </c>
      <c r="B18" s="958"/>
      <c r="C18" s="958"/>
      <c r="D18" s="958"/>
      <c r="E18" s="959"/>
      <c r="F18" s="960"/>
      <c r="G18" s="960"/>
      <c r="H18" s="960"/>
      <c r="I18" s="961"/>
      <c r="J18" s="956"/>
      <c r="K18" s="963"/>
      <c r="L18" s="593" t="e">
        <f ca="1">mergeValue(A18)</f>
        <v>#NAME?</v>
      </c>
      <c r="M18" s="641" t="s">
        <v>20</v>
      </c>
      <c r="N18" s="580"/>
      <c r="O18" s="1251"/>
      <c r="P18" s="1251"/>
      <c r="Q18" s="1251"/>
      <c r="R18" s="1251"/>
      <c r="S18" s="1251"/>
      <c r="T18" s="1251"/>
      <c r="U18" s="1251"/>
      <c r="V18" s="1251"/>
      <c r="W18" s="630" t="s">
        <v>658</v>
      </c>
    </row>
    <row r="19" spans="1:35" ht="22.5">
      <c r="A19" s="1206"/>
      <c r="B19" s="1206">
        <v>1</v>
      </c>
      <c r="C19" s="958"/>
      <c r="D19" s="958"/>
      <c r="E19" s="960"/>
      <c r="F19" s="960"/>
      <c r="G19" s="960"/>
      <c r="H19" s="960"/>
      <c r="I19" s="955"/>
      <c r="J19" s="954"/>
      <c r="K19" s="957"/>
      <c r="L19" s="593" t="e">
        <f ca="1">mergeValue(A19) &amp;"."&amp; mergeValue(B19)</f>
        <v>#NAME?</v>
      </c>
      <c r="M19" s="546" t="s">
        <v>16</v>
      </c>
      <c r="N19" s="580"/>
      <c r="O19" s="1251"/>
      <c r="P19" s="1251"/>
      <c r="Q19" s="1251"/>
      <c r="R19" s="1251"/>
      <c r="S19" s="1251"/>
      <c r="T19" s="1251"/>
      <c r="U19" s="1251"/>
      <c r="V19" s="1251"/>
      <c r="W19" s="630" t="s">
        <v>477</v>
      </c>
    </row>
    <row r="20" spans="1:35" ht="22.5">
      <c r="A20" s="1206"/>
      <c r="B20" s="1206"/>
      <c r="C20" s="1206">
        <v>1</v>
      </c>
      <c r="D20" s="958"/>
      <c r="E20" s="960"/>
      <c r="F20" s="960"/>
      <c r="G20" s="960"/>
      <c r="H20" s="960"/>
      <c r="I20" s="962"/>
      <c r="J20" s="954"/>
      <c r="K20" s="957"/>
      <c r="L20" s="593" t="e">
        <f ca="1">mergeValue(A20) &amp;"."&amp; mergeValue(B20)&amp;"."&amp; mergeValue(C20)</f>
        <v>#NAME?</v>
      </c>
      <c r="M20" s="547" t="s">
        <v>7</v>
      </c>
      <c r="N20" s="580"/>
      <c r="O20" s="1251"/>
      <c r="P20" s="1251"/>
      <c r="Q20" s="1251"/>
      <c r="R20" s="1251"/>
      <c r="S20" s="1251"/>
      <c r="T20" s="1251"/>
      <c r="U20" s="1251"/>
      <c r="V20" s="1251"/>
      <c r="W20" s="630" t="s">
        <v>633</v>
      </c>
    </row>
    <row r="21" spans="1:35" ht="22.5">
      <c r="A21" s="1206"/>
      <c r="B21" s="1206"/>
      <c r="C21" s="1206"/>
      <c r="D21" s="1206">
        <v>1</v>
      </c>
      <c r="E21" s="960"/>
      <c r="F21" s="960"/>
      <c r="G21" s="960"/>
      <c r="H21" s="960"/>
      <c r="I21" s="962"/>
      <c r="J21" s="954"/>
      <c r="K21" s="957"/>
      <c r="L21" s="593" t="e">
        <f ca="1">mergeValue(A21) &amp;"."&amp; mergeValue(B21)&amp;"."&amp; mergeValue(C21)&amp;"."&amp; mergeValue(D21)</f>
        <v>#NAME?</v>
      </c>
      <c r="M21" s="548" t="s">
        <v>22</v>
      </c>
      <c r="N21" s="580"/>
      <c r="O21" s="1251"/>
      <c r="P21" s="1251"/>
      <c r="Q21" s="1251"/>
      <c r="R21" s="1251"/>
      <c r="S21" s="1251"/>
      <c r="T21" s="1251"/>
      <c r="U21" s="1251"/>
      <c r="V21" s="1251"/>
      <c r="W21" s="630" t="s">
        <v>634</v>
      </c>
    </row>
    <row r="22" spans="1:35" ht="11.25" hidden="1" customHeight="1">
      <c r="A22" s="1206"/>
      <c r="B22" s="1206"/>
      <c r="C22" s="1206"/>
      <c r="D22" s="1206"/>
      <c r="E22" s="1206">
        <v>1</v>
      </c>
      <c r="F22" s="960"/>
      <c r="G22" s="960"/>
      <c r="H22" s="958">
        <v>1</v>
      </c>
      <c r="I22" s="1206">
        <v>1</v>
      </c>
      <c r="J22" s="960"/>
      <c r="K22" s="965"/>
      <c r="L22" s="593"/>
      <c r="M22" s="554"/>
      <c r="N22" s="581"/>
      <c r="O22" s="631"/>
      <c r="P22" s="631"/>
      <c r="Q22" s="631"/>
      <c r="R22" s="631"/>
      <c r="S22" s="631"/>
      <c r="T22" s="631"/>
      <c r="U22" s="631"/>
      <c r="V22" s="508"/>
      <c r="W22" s="559"/>
    </row>
    <row r="23" spans="1:35" ht="90">
      <c r="A23" s="1206"/>
      <c r="B23" s="1206"/>
      <c r="C23" s="1206"/>
      <c r="D23" s="1206"/>
      <c r="E23" s="1206"/>
      <c r="F23" s="1206">
        <v>1</v>
      </c>
      <c r="G23" s="958"/>
      <c r="H23" s="958"/>
      <c r="I23" s="1206"/>
      <c r="J23" s="1206">
        <v>1</v>
      </c>
      <c r="K23" s="966"/>
      <c r="L23" s="593" t="e">
        <f ca="1">mergeValue(A23) &amp;"."&amp; mergeValue(B23)&amp;"."&amp; mergeValue(C23)&amp;"."&amp; mergeValue(D23)&amp;"."&amp;  mergeValue(F23)</f>
        <v>#NAME?</v>
      </c>
      <c r="M23" s="555" t="s">
        <v>10</v>
      </c>
      <c r="N23" s="581"/>
      <c r="O23" s="1208"/>
      <c r="P23" s="1208"/>
      <c r="Q23" s="1208"/>
      <c r="R23" s="1208"/>
      <c r="S23" s="1208"/>
      <c r="T23" s="1208"/>
      <c r="U23" s="1208"/>
      <c r="V23" s="1208"/>
      <c r="W23" s="630" t="s">
        <v>635</v>
      </c>
      <c r="Y23" s="504" t="e">
        <f ca="1">strCheckUnique(Z23:Z26)</f>
        <v>#NAME?</v>
      </c>
      <c r="AA23" s="504"/>
    </row>
    <row r="24" spans="1:35" ht="189" customHeight="1">
      <c r="A24" s="1206"/>
      <c r="B24" s="1206"/>
      <c r="C24" s="1206"/>
      <c r="D24" s="1206"/>
      <c r="E24" s="1206"/>
      <c r="F24" s="1206"/>
      <c r="G24" s="958">
        <v>1</v>
      </c>
      <c r="H24" s="958"/>
      <c r="I24" s="1206"/>
      <c r="J24" s="1206"/>
      <c r="K24" s="966">
        <v>1</v>
      </c>
      <c r="L24" s="593" t="e">
        <f ca="1">mergeValue(A24) &amp;"."&amp; mergeValue(B24)&amp;"."&amp; mergeValue(C24)&amp;"."&amp; mergeValue(D24)&amp;"."&amp; mergeValue(F24)&amp;"."&amp; mergeValue(G24)</f>
        <v>#NAME?</v>
      </c>
      <c r="M24" s="1069"/>
      <c r="N24" s="586"/>
      <c r="O24" s="562"/>
      <c r="P24" s="562"/>
      <c r="Q24" s="1094"/>
      <c r="R24" s="1243"/>
      <c r="S24" s="1213" t="s">
        <v>84</v>
      </c>
      <c r="T24" s="1243"/>
      <c r="U24" s="1213" t="s">
        <v>85</v>
      </c>
      <c r="V24" s="578"/>
      <c r="W24" s="1223" t="s">
        <v>659</v>
      </c>
      <c r="X24" s="500" t="e">
        <f ca="1">strCheckDate(O25:V25)</f>
        <v>#NAME?</v>
      </c>
      <c r="Y24" s="504"/>
      <c r="Z24" s="504" t="str">
        <f>IF(M24="","",M24 )</f>
        <v/>
      </c>
      <c r="AA24" s="504"/>
      <c r="AB24" s="504"/>
      <c r="AC24" s="504"/>
    </row>
    <row r="25" spans="1:35" ht="11.25" hidden="1">
      <c r="A25" s="1206"/>
      <c r="B25" s="1206"/>
      <c r="C25" s="1206"/>
      <c r="D25" s="1206"/>
      <c r="E25" s="1206"/>
      <c r="F25" s="1206"/>
      <c r="G25" s="958"/>
      <c r="H25" s="958"/>
      <c r="I25" s="1206"/>
      <c r="J25" s="1206"/>
      <c r="K25" s="966"/>
      <c r="L25" s="600"/>
      <c r="M25" s="646"/>
      <c r="N25" s="586"/>
      <c r="O25" s="562"/>
      <c r="P25" s="562"/>
      <c r="Q25" s="584" t="str">
        <f>R24 &amp; "-" &amp; T24</f>
        <v>-</v>
      </c>
      <c r="R25" s="1212"/>
      <c r="S25" s="1213"/>
      <c r="T25" s="1212"/>
      <c r="U25" s="1213"/>
      <c r="V25" s="578"/>
      <c r="W25" s="1224"/>
    </row>
    <row r="26" spans="1:35" s="475" customFormat="1" ht="15" customHeight="1">
      <c r="A26" s="1206"/>
      <c r="B26" s="1206"/>
      <c r="C26" s="1206"/>
      <c r="D26" s="1206"/>
      <c r="E26" s="1206"/>
      <c r="F26" s="1206"/>
      <c r="G26" s="960"/>
      <c r="H26" s="958"/>
      <c r="I26" s="1206"/>
      <c r="J26" s="1206"/>
      <c r="K26" s="965"/>
      <c r="L26" s="538"/>
      <c r="M26" s="556" t="s">
        <v>25</v>
      </c>
      <c r="N26" s="551"/>
      <c r="O26" s="545"/>
      <c r="P26" s="545"/>
      <c r="Q26" s="545"/>
      <c r="R26" s="573"/>
      <c r="S26" s="564"/>
      <c r="T26" s="563"/>
      <c r="U26" s="551"/>
      <c r="V26" s="560"/>
      <c r="W26" s="1225"/>
      <c r="X26" s="501"/>
      <c r="Y26" s="501"/>
      <c r="Z26" s="501"/>
      <c r="AA26" s="501"/>
      <c r="AB26" s="501"/>
      <c r="AC26" s="501"/>
      <c r="AD26" s="501"/>
      <c r="AE26" s="501"/>
      <c r="AF26" s="501"/>
      <c r="AG26" s="501"/>
      <c r="AH26" s="501"/>
    </row>
    <row r="27" spans="1:35" s="475" customFormat="1" ht="15" customHeight="1">
      <c r="A27" s="1206"/>
      <c r="B27" s="1206"/>
      <c r="C27" s="1206"/>
      <c r="D27" s="1206"/>
      <c r="E27" s="1206"/>
      <c r="F27" s="960"/>
      <c r="G27" s="960"/>
      <c r="H27" s="958"/>
      <c r="I27" s="1206"/>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06"/>
      <c r="B28" s="1206"/>
      <c r="C28" s="1206"/>
      <c r="D28" s="1206"/>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06"/>
      <c r="B29" s="1206"/>
      <c r="C29" s="1206"/>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06"/>
      <c r="B30" s="1206"/>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06"/>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199" t="s">
        <v>660</v>
      </c>
      <c r="N34" s="1199"/>
      <c r="O34" s="1199"/>
      <c r="P34" s="1199"/>
      <c r="Q34" s="1199"/>
      <c r="R34" s="1199"/>
      <c r="S34" s="1199"/>
      <c r="T34" s="1199"/>
      <c r="U34" s="1199"/>
      <c r="V34" s="1199"/>
      <c r="W34" s="1199"/>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8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8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8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8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800-000005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800-000006000000}"/>
    <dataValidation type="list" allowBlank="1" showInputMessage="1" showErrorMessage="1" errorTitle="Ошибка" error="Выберите значение из списка" prompt="Выберите значение из списка" sqref="O23:V23" xr:uid="{00000000-0002-0000-18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0" t="s">
        <v>491</v>
      </c>
      <c r="G2" s="1201"/>
      <c r="H2" s="1202"/>
      <c r="I2" s="434"/>
    </row>
    <row r="3" spans="1:20" ht="3" customHeight="1"/>
    <row r="4" spans="1:20" s="190" customFormat="1" ht="11.25">
      <c r="A4" s="214"/>
      <c r="B4" s="214"/>
      <c r="C4" s="214"/>
      <c r="D4" s="214"/>
      <c r="F4" s="1161" t="s">
        <v>454</v>
      </c>
      <c r="G4" s="1161"/>
      <c r="H4" s="1161"/>
      <c r="I4" s="1203"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3"/>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17.11.2022</v>
      </c>
      <c r="I7" s="196" t="s">
        <v>493</v>
      </c>
      <c r="J7" s="332"/>
      <c r="K7" s="214"/>
      <c r="L7" s="214"/>
      <c r="M7" s="214"/>
      <c r="N7" s="214"/>
      <c r="O7" s="214"/>
      <c r="P7" s="214"/>
      <c r="Q7" s="214"/>
      <c r="R7" s="214"/>
      <c r="S7" s="214"/>
      <c r="T7" s="214"/>
    </row>
    <row r="8" spans="1:20" s="190" customFormat="1" ht="45">
      <c r="A8" s="1204">
        <v>1</v>
      </c>
      <c r="B8" s="214"/>
      <c r="C8" s="214"/>
      <c r="D8" s="214"/>
      <c r="F8" s="333" t="e">
        <f ca="1">"2." &amp;mergeValue(A8)</f>
        <v>#NAME?</v>
      </c>
      <c r="G8" s="415" t="s">
        <v>494</v>
      </c>
      <c r="H8" s="316"/>
      <c r="I8" s="196" t="s">
        <v>590</v>
      </c>
      <c r="J8" s="332"/>
      <c r="K8" s="214"/>
      <c r="L8" s="214"/>
      <c r="M8" s="214"/>
      <c r="N8" s="214"/>
      <c r="O8" s="214"/>
      <c r="P8" s="214"/>
      <c r="Q8" s="214"/>
      <c r="R8" s="214"/>
      <c r="S8" s="214"/>
      <c r="T8" s="214"/>
    </row>
    <row r="9" spans="1:20" s="190" customFormat="1" ht="22.5">
      <c r="A9" s="1204"/>
      <c r="B9" s="214"/>
      <c r="C9" s="214"/>
      <c r="D9" s="214"/>
      <c r="F9" s="333" t="e">
        <f ca="1">"3." &amp;mergeValue(A9)</f>
        <v>#NAME?</v>
      </c>
      <c r="G9" s="415" t="s">
        <v>495</v>
      </c>
      <c r="H9" s="316"/>
      <c r="I9" s="196" t="s">
        <v>588</v>
      </c>
      <c r="J9" s="332"/>
      <c r="K9" s="214"/>
      <c r="L9" s="214"/>
      <c r="M9" s="214"/>
      <c r="N9" s="214"/>
      <c r="O9" s="214"/>
      <c r="P9" s="214"/>
      <c r="Q9" s="214"/>
      <c r="R9" s="214"/>
      <c r="S9" s="214"/>
      <c r="T9" s="214"/>
    </row>
    <row r="10" spans="1:20" s="190" customFormat="1" ht="22.5">
      <c r="A10" s="1204"/>
      <c r="B10" s="214"/>
      <c r="C10" s="214"/>
      <c r="D10" s="214"/>
      <c r="F10" s="333" t="e">
        <f ca="1">"4."&amp;mergeValue(A10)</f>
        <v>#NAME?</v>
      </c>
      <c r="G10" s="415" t="s">
        <v>496</v>
      </c>
      <c r="H10" s="317" t="s">
        <v>458</v>
      </c>
      <c r="I10" s="196"/>
      <c r="J10" s="332"/>
      <c r="K10" s="214"/>
      <c r="L10" s="214"/>
      <c r="M10" s="214"/>
      <c r="N10" s="214"/>
      <c r="O10" s="214"/>
      <c r="P10" s="214"/>
      <c r="Q10" s="214"/>
      <c r="R10" s="214"/>
      <c r="S10" s="214"/>
      <c r="T10" s="214"/>
    </row>
    <row r="11" spans="1:20" s="190" customFormat="1" ht="18.75">
      <c r="A11" s="1204"/>
      <c r="B11" s="1204">
        <v>1</v>
      </c>
      <c r="C11" s="342"/>
      <c r="D11" s="342"/>
      <c r="F11" s="333" t="e">
        <f ca="1">"4."&amp;mergeValue(A11) &amp;"."&amp;mergeValue(B11)</f>
        <v>#NAME?</v>
      </c>
      <c r="G11" s="323" t="s">
        <v>592</v>
      </c>
      <c r="H11" s="316" t="str">
        <f>IF(region_name="","",region_name)</f>
        <v>Республика Татарстан</v>
      </c>
      <c r="I11" s="196" t="s">
        <v>499</v>
      </c>
      <c r="J11" s="332"/>
      <c r="K11" s="214"/>
      <c r="L11" s="214"/>
      <c r="M11" s="214"/>
      <c r="N11" s="214"/>
      <c r="O11" s="214"/>
      <c r="P11" s="214"/>
      <c r="Q11" s="214"/>
      <c r="R11" s="214"/>
      <c r="S11" s="214"/>
      <c r="T11" s="214"/>
    </row>
    <row r="12" spans="1:20" s="190" customFormat="1" ht="22.5">
      <c r="A12" s="1204"/>
      <c r="B12" s="1204"/>
      <c r="C12" s="1204">
        <v>1</v>
      </c>
      <c r="D12" s="342"/>
      <c r="F12" s="333" t="e">
        <f ca="1">"4."&amp;mergeValue(A12) &amp;"."&amp;mergeValue(B12)&amp;"."&amp;mergeValue(C12)</f>
        <v>#NAME?</v>
      </c>
      <c r="G12" s="339" t="s">
        <v>497</v>
      </c>
      <c r="H12" s="316"/>
      <c r="I12" s="196" t="s">
        <v>500</v>
      </c>
      <c r="J12" s="332"/>
      <c r="K12" s="214"/>
      <c r="L12" s="214"/>
      <c r="M12" s="214"/>
      <c r="N12" s="214"/>
      <c r="O12" s="214"/>
      <c r="P12" s="214"/>
      <c r="Q12" s="214"/>
      <c r="R12" s="214"/>
      <c r="S12" s="214"/>
      <c r="T12" s="214"/>
    </row>
    <row r="13" spans="1:20" s="190" customFormat="1" ht="39" customHeight="1">
      <c r="A13" s="1204"/>
      <c r="B13" s="1204"/>
      <c r="C13" s="1204"/>
      <c r="D13" s="342">
        <v>1</v>
      </c>
      <c r="F13" s="333" t="e">
        <f ca="1">"4."&amp;mergeValue(A13) &amp;"."&amp;mergeValue(B13)&amp;"."&amp;mergeValue(C13)&amp;"."&amp;mergeValue(D13)</f>
        <v>#NAME?</v>
      </c>
      <c r="G13" s="418" t="s">
        <v>498</v>
      </c>
      <c r="H13" s="316"/>
      <c r="I13" s="1205" t="s">
        <v>591</v>
      </c>
      <c r="J13" s="332"/>
      <c r="K13" s="214"/>
      <c r="L13" s="214"/>
      <c r="M13" s="214"/>
      <c r="N13" s="214"/>
      <c r="O13" s="214"/>
      <c r="P13" s="214"/>
      <c r="Q13" s="214"/>
      <c r="R13" s="214"/>
      <c r="S13" s="214"/>
      <c r="T13" s="214"/>
    </row>
    <row r="14" spans="1:20" s="190" customFormat="1" ht="18.75">
      <c r="A14" s="1204"/>
      <c r="B14" s="1204"/>
      <c r="C14" s="1204"/>
      <c r="D14" s="342"/>
      <c r="F14" s="336"/>
      <c r="G14" s="150" t="s">
        <v>4</v>
      </c>
      <c r="H14" s="341"/>
      <c r="I14" s="1205"/>
      <c r="J14" s="332"/>
      <c r="K14" s="214"/>
      <c r="L14" s="214"/>
      <c r="M14" s="214"/>
      <c r="N14" s="214"/>
      <c r="O14" s="214"/>
      <c r="P14" s="214"/>
      <c r="Q14" s="214"/>
      <c r="R14" s="214"/>
      <c r="S14" s="214"/>
      <c r="T14" s="214"/>
    </row>
    <row r="15" spans="1:20" s="190" customFormat="1" ht="18.75">
      <c r="A15" s="1204"/>
      <c r="B15" s="1204"/>
      <c r="C15" s="342"/>
      <c r="D15" s="342"/>
      <c r="F15" s="419"/>
      <c r="G15" s="195" t="s">
        <v>403</v>
      </c>
      <c r="H15" s="420"/>
      <c r="I15" s="421"/>
      <c r="J15" s="332"/>
      <c r="K15" s="214"/>
      <c r="L15" s="214"/>
      <c r="M15" s="214"/>
      <c r="N15" s="214"/>
      <c r="O15" s="214"/>
      <c r="P15" s="214"/>
      <c r="Q15" s="214"/>
      <c r="R15" s="214"/>
      <c r="S15" s="214"/>
      <c r="T15" s="214"/>
    </row>
    <row r="16" spans="1:20" s="190" customFormat="1" ht="18.75">
      <c r="A16" s="1204"/>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199" t="s">
        <v>593</v>
      </c>
      <c r="H19" s="1199"/>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900-000000000000}">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20" t="s">
        <v>666</v>
      </c>
      <c r="M5" s="1220"/>
      <c r="N5" s="1220"/>
      <c r="O5" s="1220"/>
      <c r="P5" s="1220"/>
      <c r="Q5" s="1220"/>
      <c r="R5" s="1220"/>
      <c r="S5" s="1220"/>
      <c r="T5" s="1220"/>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502</v>
      </c>
      <c r="N7" s="666"/>
      <c r="O7" s="1254" t="str">
        <f>IF(NameOrPr_ch="",IF(NameOrPr="","",NameOrPr),NameOrPr_ch)</f>
        <v>Государственный комитет Республики Татарстан по тарифам</v>
      </c>
      <c r="P7" s="1255"/>
      <c r="Q7" s="1255"/>
      <c r="R7" s="1255"/>
      <c r="S7" s="1255"/>
      <c r="T7" s="1256"/>
      <c r="U7" s="669"/>
      <c r="V7" s="524"/>
      <c r="AC7" s="585"/>
      <c r="AD7" s="585"/>
      <c r="AE7" s="585"/>
      <c r="AF7" s="585"/>
      <c r="AG7" s="585"/>
    </row>
    <row r="8" spans="1:33" s="491" customFormat="1" ht="18.75">
      <c r="A8" s="505"/>
      <c r="B8" s="505"/>
      <c r="C8" s="505"/>
      <c r="D8" s="505"/>
      <c r="E8" s="505"/>
      <c r="F8" s="505"/>
      <c r="G8" s="505"/>
      <c r="H8" s="505"/>
      <c r="L8" s="499"/>
      <c r="M8" s="617" t="s">
        <v>596</v>
      </c>
      <c r="N8" s="666"/>
      <c r="O8" s="1254" t="str">
        <f>IF(datePr_ch="",IF(datePr="","",datePr),datePr_ch)</f>
        <v>17.11.2022</v>
      </c>
      <c r="P8" s="1255"/>
      <c r="Q8" s="1255"/>
      <c r="R8" s="1255"/>
      <c r="S8" s="1255"/>
      <c r="T8" s="1256"/>
      <c r="U8" s="667"/>
      <c r="V8" s="486"/>
      <c r="AC8" s="505"/>
      <c r="AD8" s="505"/>
      <c r="AE8" s="505"/>
      <c r="AF8" s="505"/>
      <c r="AG8" s="505"/>
    </row>
    <row r="9" spans="1:33" s="491" customFormat="1" ht="18.75">
      <c r="A9" s="505"/>
      <c r="B9" s="505"/>
      <c r="C9" s="505"/>
      <c r="D9" s="505"/>
      <c r="E9" s="505"/>
      <c r="F9" s="505"/>
      <c r="G9" s="505"/>
      <c r="H9" s="505"/>
      <c r="L9" s="552"/>
      <c r="M9" s="617" t="s">
        <v>595</v>
      </c>
      <c r="N9" s="666"/>
      <c r="O9" s="1254" t="str">
        <f>IF(numberPr_ch="",IF(numberPr="","",numberPr),numberPr_ch)</f>
        <v>557-120/тэ-2022</v>
      </c>
      <c r="P9" s="1255"/>
      <c r="Q9" s="1255"/>
      <c r="R9" s="1255"/>
      <c r="S9" s="1255"/>
      <c r="T9" s="1256"/>
      <c r="U9" s="667"/>
      <c r="V9" s="486"/>
      <c r="AC9" s="505"/>
      <c r="AD9" s="505"/>
      <c r="AE9" s="505"/>
      <c r="AF9" s="505"/>
      <c r="AG9" s="505"/>
    </row>
    <row r="10" spans="1:33" s="491" customFormat="1" ht="18.75">
      <c r="A10" s="505"/>
      <c r="B10" s="505"/>
      <c r="C10" s="505"/>
      <c r="D10" s="505"/>
      <c r="E10" s="505"/>
      <c r="F10" s="505"/>
      <c r="G10" s="505"/>
      <c r="H10" s="505"/>
      <c r="L10" s="552"/>
      <c r="M10" s="617" t="s">
        <v>501</v>
      </c>
      <c r="N10" s="666"/>
      <c r="O10" s="1254" t="str">
        <f>IF(IstPub_ch="",IF(IstPub="","",IstPub),IstPub_ch)</f>
        <v>Официальный сайт правовой информации Министерства юстиции РТ:  http//pravo.tatarstan.ru</v>
      </c>
      <c r="P10" s="1255"/>
      <c r="Q10" s="1255"/>
      <c r="R10" s="1255"/>
      <c r="S10" s="1255"/>
      <c r="T10" s="1256"/>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50"/>
      <c r="P12" s="1250"/>
      <c r="Q12" s="1250"/>
      <c r="R12" s="1250"/>
      <c r="S12" s="1250"/>
      <c r="T12" s="1250"/>
      <c r="U12" s="1250"/>
      <c r="V12" s="1250"/>
      <c r="W12" s="1250"/>
      <c r="X12" s="1250"/>
      <c r="Y12" s="1250"/>
      <c r="Z12" s="1250"/>
    </row>
    <row r="13" spans="1:33" ht="14.25" customHeight="1">
      <c r="J13" s="481"/>
      <c r="K13" s="481"/>
      <c r="L13" s="1233" t="s">
        <v>454</v>
      </c>
      <c r="M13" s="1233"/>
      <c r="N13" s="1233"/>
      <c r="O13" s="1233"/>
      <c r="P13" s="1233"/>
      <c r="Q13" s="1233"/>
      <c r="R13" s="1233"/>
      <c r="S13" s="1233"/>
      <c r="T13" s="1233"/>
      <c r="U13" s="1233"/>
      <c r="V13" s="1233"/>
      <c r="W13" s="1233"/>
      <c r="X13" s="1233"/>
      <c r="Y13" s="1233"/>
      <c r="Z13" s="1233"/>
      <c r="AA13" s="1233"/>
      <c r="AB13" s="1161" t="s">
        <v>455</v>
      </c>
    </row>
    <row r="14" spans="1:33" ht="14.25" customHeight="1">
      <c r="J14" s="481"/>
      <c r="K14" s="481"/>
      <c r="L14" s="1233" t="s">
        <v>92</v>
      </c>
      <c r="M14" s="1233" t="s">
        <v>639</v>
      </c>
      <c r="N14" s="578"/>
      <c r="O14" s="1161" t="s">
        <v>641</v>
      </c>
      <c r="P14" s="1161"/>
      <c r="Q14" s="1161"/>
      <c r="R14" s="1161"/>
      <c r="S14" s="1161"/>
      <c r="T14" s="1161"/>
      <c r="U14" s="1161"/>
      <c r="V14" s="1161"/>
      <c r="W14" s="1161"/>
      <c r="X14" s="1161"/>
      <c r="Y14" s="1161"/>
      <c r="Z14" s="1233" t="s">
        <v>341</v>
      </c>
      <c r="AA14" s="1249" t="s">
        <v>275</v>
      </c>
      <c r="AB14" s="1161"/>
    </row>
    <row r="15" spans="1:33" s="523" customFormat="1" ht="14.25" customHeight="1">
      <c r="A15" s="585"/>
      <c r="B15" s="585"/>
      <c r="C15" s="585"/>
      <c r="D15" s="585"/>
      <c r="E15" s="585"/>
      <c r="F15" s="585"/>
      <c r="G15" s="591"/>
      <c r="H15" s="591"/>
      <c r="I15" s="531"/>
      <c r="J15" s="529"/>
      <c r="K15" s="529"/>
      <c r="L15" s="1233"/>
      <c r="M15" s="1233"/>
      <c r="N15" s="578"/>
      <c r="O15" s="1263" t="s">
        <v>667</v>
      </c>
      <c r="P15" s="1263" t="s">
        <v>620</v>
      </c>
      <c r="Q15" s="1263" t="s">
        <v>621</v>
      </c>
      <c r="R15" s="1263" t="s">
        <v>271</v>
      </c>
      <c r="S15" s="1263"/>
      <c r="T15" s="1263" t="s">
        <v>271</v>
      </c>
      <c r="U15" s="1263"/>
      <c r="V15" s="652"/>
      <c r="W15" s="1262" t="s">
        <v>654</v>
      </c>
      <c r="X15" s="1262"/>
      <c r="Y15" s="1262"/>
      <c r="Z15" s="1233"/>
      <c r="AA15" s="1249"/>
      <c r="AB15" s="1161"/>
      <c r="AC15" s="585"/>
      <c r="AD15" s="585"/>
      <c r="AE15" s="585"/>
      <c r="AF15" s="585"/>
      <c r="AG15" s="585"/>
    </row>
    <row r="16" spans="1:33" ht="56.25" customHeight="1">
      <c r="J16" s="481"/>
      <c r="K16" s="481"/>
      <c r="L16" s="1233"/>
      <c r="M16" s="1233"/>
      <c r="N16" s="578"/>
      <c r="O16" s="1263"/>
      <c r="P16" s="1263"/>
      <c r="Q16" s="1263"/>
      <c r="R16" s="535" t="s">
        <v>622</v>
      </c>
      <c r="S16" s="535" t="s">
        <v>623</v>
      </c>
      <c r="T16" s="535" t="s">
        <v>624</v>
      </c>
      <c r="U16" s="535" t="s">
        <v>625</v>
      </c>
      <c r="V16" s="535"/>
      <c r="W16" s="536" t="s">
        <v>274</v>
      </c>
      <c r="X16" s="1259" t="s">
        <v>273</v>
      </c>
      <c r="Y16" s="1259"/>
      <c r="Z16" s="1233"/>
      <c r="AA16" s="1249"/>
      <c r="AB16" s="1161"/>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22">
        <f ca="1">OFFSET(X17,0,-1)+1</f>
        <v>11</v>
      </c>
      <c r="Y17" s="1222"/>
      <c r="Z17" s="487">
        <f ca="1">OFFSET(Z17,0,-2)+1</f>
        <v>12</v>
      </c>
      <c r="AB17" s="487">
        <f ca="1">OFFSET(AB17,0,-2)+1</f>
        <v>13</v>
      </c>
    </row>
    <row r="18" spans="1:33" ht="22.5">
      <c r="A18" s="1206">
        <v>1</v>
      </c>
      <c r="B18" s="1053"/>
      <c r="C18" s="1053"/>
      <c r="D18" s="1053"/>
      <c r="E18" s="1054"/>
      <c r="F18" s="1055"/>
      <c r="G18" s="1053"/>
      <c r="H18" s="1053"/>
      <c r="I18" s="1041"/>
      <c r="J18" s="1046"/>
      <c r="K18" s="1046"/>
      <c r="L18" s="593" t="e">
        <f ca="1">mergeValue(A18)</f>
        <v>#NAME?</v>
      </c>
      <c r="M18" s="641" t="s">
        <v>20</v>
      </c>
      <c r="N18" s="580"/>
      <c r="O18" s="1251"/>
      <c r="P18" s="1251"/>
      <c r="Q18" s="1251"/>
      <c r="R18" s="1251"/>
      <c r="S18" s="1251"/>
      <c r="T18" s="1251"/>
      <c r="U18" s="1251"/>
      <c r="V18" s="1251"/>
      <c r="W18" s="1251"/>
      <c r="X18" s="1251"/>
      <c r="Y18" s="1251"/>
      <c r="Z18" s="1251"/>
      <c r="AA18" s="1251"/>
      <c r="AB18" s="630" t="s">
        <v>476</v>
      </c>
    </row>
    <row r="19" spans="1:33" ht="22.5">
      <c r="A19" s="1206"/>
      <c r="B19" s="1206">
        <v>1</v>
      </c>
      <c r="C19" s="1053"/>
      <c r="D19" s="1053"/>
      <c r="E19" s="1055"/>
      <c r="F19" s="1055"/>
      <c r="G19" s="1053"/>
      <c r="H19" s="1053"/>
      <c r="I19" s="1048"/>
      <c r="J19" s="1043"/>
      <c r="K19" s="1042"/>
      <c r="L19" s="593" t="e">
        <f ca="1">mergeValue(A19) &amp;"."&amp; mergeValue(B19)</f>
        <v>#NAME?</v>
      </c>
      <c r="M19" s="546" t="s">
        <v>16</v>
      </c>
      <c r="N19" s="580"/>
      <c r="O19" s="1251"/>
      <c r="P19" s="1251"/>
      <c r="Q19" s="1251"/>
      <c r="R19" s="1251"/>
      <c r="S19" s="1251"/>
      <c r="T19" s="1251"/>
      <c r="U19" s="1251"/>
      <c r="V19" s="1251"/>
      <c r="W19" s="1251"/>
      <c r="X19" s="1251"/>
      <c r="Y19" s="1251"/>
      <c r="Z19" s="1251"/>
      <c r="AA19" s="1251"/>
      <c r="AB19" s="630" t="s">
        <v>477</v>
      </c>
    </row>
    <row r="20" spans="1:33" ht="22.5">
      <c r="A20" s="1206"/>
      <c r="B20" s="1206"/>
      <c r="C20" s="1206">
        <v>1</v>
      </c>
      <c r="D20" s="1053"/>
      <c r="E20" s="1055"/>
      <c r="F20" s="1055"/>
      <c r="G20" s="1053"/>
      <c r="H20" s="1053"/>
      <c r="I20" s="1048"/>
      <c r="J20" s="1043"/>
      <c r="K20" s="1042"/>
      <c r="L20" s="593" t="e">
        <f ca="1">mergeValue(A20) &amp;"."&amp; mergeValue(B20)&amp;"."&amp; mergeValue(C20)</f>
        <v>#NAME?</v>
      </c>
      <c r="M20" s="547" t="s">
        <v>7</v>
      </c>
      <c r="N20" s="580"/>
      <c r="O20" s="1251"/>
      <c r="P20" s="1251"/>
      <c r="Q20" s="1251"/>
      <c r="R20" s="1251"/>
      <c r="S20" s="1251"/>
      <c r="T20" s="1251"/>
      <c r="U20" s="1251"/>
      <c r="V20" s="1251"/>
      <c r="W20" s="1251"/>
      <c r="X20" s="1251"/>
      <c r="Y20" s="1251"/>
      <c r="Z20" s="1251"/>
      <c r="AA20" s="1251"/>
      <c r="AB20" s="630" t="s">
        <v>633</v>
      </c>
    </row>
    <row r="21" spans="1:33" ht="22.5">
      <c r="A21" s="1206"/>
      <c r="B21" s="1206"/>
      <c r="C21" s="1206"/>
      <c r="D21" s="1206">
        <v>1</v>
      </c>
      <c r="E21" s="1055"/>
      <c r="F21" s="1055"/>
      <c r="G21" s="1053"/>
      <c r="H21" s="1053"/>
      <c r="I21" s="1048"/>
      <c r="J21" s="1043"/>
      <c r="K21" s="1042"/>
      <c r="L21" s="593" t="e">
        <f ca="1">mergeValue(A21) &amp;"."&amp; mergeValue(B21)&amp;"."&amp; mergeValue(C21)&amp;"."&amp; mergeValue(D21)</f>
        <v>#NAME?</v>
      </c>
      <c r="M21" s="548" t="s">
        <v>22</v>
      </c>
      <c r="N21" s="580"/>
      <c r="O21" s="1251"/>
      <c r="P21" s="1251"/>
      <c r="Q21" s="1251"/>
      <c r="R21" s="1251"/>
      <c r="S21" s="1251"/>
      <c r="T21" s="1251"/>
      <c r="U21" s="1251"/>
      <c r="V21" s="1251"/>
      <c r="W21" s="1251"/>
      <c r="X21" s="1251"/>
      <c r="Y21" s="1251"/>
      <c r="Z21" s="1251"/>
      <c r="AA21" s="1251"/>
      <c r="AB21" s="630" t="s">
        <v>634</v>
      </c>
    </row>
    <row r="22" spans="1:33" ht="0.2" customHeight="1">
      <c r="A22" s="1206"/>
      <c r="B22" s="1206"/>
      <c r="C22" s="1206"/>
      <c r="D22" s="1206"/>
      <c r="E22" s="1206">
        <v>1</v>
      </c>
      <c r="F22" s="1055"/>
      <c r="G22" s="1053"/>
      <c r="H22" s="1053"/>
      <c r="I22" s="1047"/>
      <c r="J22" s="1043"/>
      <c r="K22" s="1042"/>
      <c r="L22" s="593"/>
      <c r="M22" s="554"/>
      <c r="N22" s="581"/>
      <c r="O22" s="631"/>
      <c r="P22" s="631"/>
      <c r="Q22" s="631"/>
      <c r="R22" s="631"/>
      <c r="S22" s="631"/>
      <c r="T22" s="631"/>
      <c r="U22" s="631"/>
      <c r="V22" s="631"/>
      <c r="W22" s="631"/>
      <c r="X22" s="631"/>
      <c r="Y22" s="631"/>
      <c r="Z22" s="631"/>
      <c r="AA22" s="508"/>
      <c r="AB22" s="630"/>
    </row>
    <row r="23" spans="1:33" ht="90">
      <c r="A23" s="1206"/>
      <c r="B23" s="1206"/>
      <c r="C23" s="1206"/>
      <c r="D23" s="1206"/>
      <c r="E23" s="1206"/>
      <c r="F23" s="1206">
        <v>1</v>
      </c>
      <c r="G23" s="1053"/>
      <c r="H23" s="1053"/>
      <c r="I23" s="1260"/>
      <c r="J23" s="1043"/>
      <c r="K23" s="1042"/>
      <c r="L23" s="593" t="e">
        <f ca="1">mergeValue(A23) &amp;"."&amp; mergeValue(B23)&amp;"."&amp; mergeValue(C23)&amp;"."&amp; mergeValue(D23)&amp;"."&amp; mergeValue(F23)</f>
        <v>#NAME?</v>
      </c>
      <c r="M23" s="555" t="s">
        <v>10</v>
      </c>
      <c r="N23" s="581"/>
      <c r="O23" s="1209"/>
      <c r="P23" s="1210"/>
      <c r="Q23" s="1210"/>
      <c r="R23" s="1210"/>
      <c r="S23" s="1210"/>
      <c r="T23" s="1210"/>
      <c r="U23" s="1210"/>
      <c r="V23" s="1210"/>
      <c r="W23" s="1210"/>
      <c r="X23" s="1210"/>
      <c r="Y23" s="1210"/>
      <c r="Z23" s="1210"/>
      <c r="AA23" s="1211"/>
      <c r="AB23" s="630" t="s">
        <v>635</v>
      </c>
      <c r="AD23" s="504" t="e">
        <f ca="1">strCheckUnique(AE23:AE28)</f>
        <v>#NAME?</v>
      </c>
      <c r="AF23" s="504"/>
    </row>
    <row r="24" spans="1:33" ht="135">
      <c r="A24" s="1206"/>
      <c r="B24" s="1206"/>
      <c r="C24" s="1206"/>
      <c r="D24" s="1206"/>
      <c r="E24" s="1206"/>
      <c r="F24" s="1206"/>
      <c r="G24" s="1206">
        <v>1</v>
      </c>
      <c r="H24" s="1053"/>
      <c r="I24" s="1260"/>
      <c r="J24" s="1261"/>
      <c r="K24" s="1049"/>
      <c r="L24" s="593" t="e">
        <f ca="1">mergeValue(A24) &amp;"."&amp; mergeValue(B24)&amp;"."&amp; mergeValue(C24)&amp;"."&amp; mergeValue(D24)&amp;"."&amp; mergeValue(F24)&amp;"."&amp; mergeValue(G24)</f>
        <v>#NAME?</v>
      </c>
      <c r="M24" s="1069" t="s">
        <v>650</v>
      </c>
      <c r="N24" s="646"/>
      <c r="O24" s="562"/>
      <c r="P24" s="562"/>
      <c r="Q24" s="562"/>
      <c r="R24" s="493"/>
      <c r="S24" s="1095"/>
      <c r="T24" s="493"/>
      <c r="U24" s="1095"/>
      <c r="V24" s="584" t="str">
        <f>W24 &amp; "-" &amp; Y24</f>
        <v>-</v>
      </c>
      <c r="W24" s="1243"/>
      <c r="X24" s="1213" t="s">
        <v>84</v>
      </c>
      <c r="Y24" s="1243"/>
      <c r="Z24" s="1213" t="s">
        <v>85</v>
      </c>
      <c r="AA24" s="537"/>
      <c r="AB24" s="630" t="s">
        <v>668</v>
      </c>
      <c r="AC24" s="500" t="e">
        <f ca="1">strCheckDate(O24:AA24)</f>
        <v>#NAME?</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06"/>
      <c r="B25" s="1206"/>
      <c r="C25" s="1206"/>
      <c r="D25" s="1206"/>
      <c r="E25" s="1206"/>
      <c r="F25" s="1206"/>
      <c r="G25" s="1206"/>
      <c r="H25" s="1053">
        <v>1</v>
      </c>
      <c r="I25" s="1260"/>
      <c r="J25" s="1261"/>
      <c r="K25" s="1049"/>
      <c r="L25" s="593" t="e">
        <f ca="1">mergeValue(A25) &amp;"."&amp; mergeValue(B25)&amp;"."&amp; mergeValue(C25)&amp;"."&amp; mergeValue(D25)&amp;"."&amp; mergeValue(F25)&amp;"."&amp; mergeValue(G25)&amp;"."&amp; mergeValue(H25)</f>
        <v>#NAME?</v>
      </c>
      <c r="M25" s="1071"/>
      <c r="N25" s="494"/>
      <c r="O25" s="562"/>
      <c r="P25" s="562"/>
      <c r="Q25" s="562"/>
      <c r="R25" s="493"/>
      <c r="S25" s="1095"/>
      <c r="T25" s="493"/>
      <c r="U25" s="1095"/>
      <c r="V25" s="584" t="str">
        <f>W25 &amp; "-" &amp; Y25</f>
        <v>-</v>
      </c>
      <c r="W25" s="1243"/>
      <c r="X25" s="1213"/>
      <c r="Y25" s="1243"/>
      <c r="Z25" s="1213"/>
      <c r="AA25" s="670"/>
      <c r="AB25" s="1223" t="s">
        <v>669</v>
      </c>
      <c r="AC25" s="500" t="e">
        <f ca="1">strCheckDate(O25:AA25)</f>
        <v>#NAME?</v>
      </c>
      <c r="AF25" s="504"/>
    </row>
    <row r="26" spans="1:33" ht="14.25" hidden="1" customHeight="1">
      <c r="A26" s="1206"/>
      <c r="B26" s="1206"/>
      <c r="C26" s="1206"/>
      <c r="D26" s="1206"/>
      <c r="E26" s="1206"/>
      <c r="F26" s="1206"/>
      <c r="G26" s="1206"/>
      <c r="H26" s="1053"/>
      <c r="I26" s="1260"/>
      <c r="J26" s="1261"/>
      <c r="K26" s="1049"/>
      <c r="L26" s="600"/>
      <c r="M26" s="646"/>
      <c r="N26" s="646"/>
      <c r="O26" s="562"/>
      <c r="P26" s="493"/>
      <c r="Q26" s="493"/>
      <c r="R26" s="493"/>
      <c r="S26" s="493"/>
      <c r="T26" s="493"/>
      <c r="U26" s="559"/>
      <c r="V26" s="584"/>
      <c r="W26" s="1212"/>
      <c r="X26" s="1213"/>
      <c r="Y26" s="1212"/>
      <c r="Z26" s="1213"/>
      <c r="AA26" s="537"/>
      <c r="AB26" s="1224"/>
      <c r="AF26" s="504">
        <f ca="1">OFFSET(AF26,-1,0)</f>
        <v>0</v>
      </c>
    </row>
    <row r="27" spans="1:33" s="475" customFormat="1" ht="15" customHeight="1">
      <c r="A27" s="1206"/>
      <c r="B27" s="1206"/>
      <c r="C27" s="1206"/>
      <c r="D27" s="1206"/>
      <c r="E27" s="1206"/>
      <c r="F27" s="1206"/>
      <c r="G27" s="1206"/>
      <c r="H27" s="1053"/>
      <c r="I27" s="1260"/>
      <c r="J27" s="1261"/>
      <c r="K27" s="1050"/>
      <c r="L27" s="538"/>
      <c r="M27" s="557" t="s">
        <v>41</v>
      </c>
      <c r="N27" s="551"/>
      <c r="O27" s="545"/>
      <c r="P27" s="545"/>
      <c r="Q27" s="545"/>
      <c r="R27" s="545"/>
      <c r="S27" s="545"/>
      <c r="T27" s="545"/>
      <c r="U27" s="545"/>
      <c r="V27" s="545"/>
      <c r="W27" s="563"/>
      <c r="X27" s="564"/>
      <c r="Y27" s="563"/>
      <c r="Z27" s="551"/>
      <c r="AA27" s="560"/>
      <c r="AB27" s="1225"/>
      <c r="AC27" s="501"/>
      <c r="AD27" s="501"/>
      <c r="AE27" s="501"/>
      <c r="AF27" s="501"/>
      <c r="AG27" s="501"/>
    </row>
    <row r="28" spans="1:33" s="475" customFormat="1" ht="15" customHeight="1">
      <c r="A28" s="1206"/>
      <c r="B28" s="1206"/>
      <c r="C28" s="1206"/>
      <c r="D28" s="1206"/>
      <c r="E28" s="1206"/>
      <c r="F28" s="1206"/>
      <c r="G28" s="1053"/>
      <c r="H28" s="1053"/>
      <c r="I28" s="1260"/>
      <c r="J28" s="1051"/>
      <c r="K28" s="1050"/>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06"/>
      <c r="B29" s="1206"/>
      <c r="C29" s="1206"/>
      <c r="D29" s="1206"/>
      <c r="E29" s="1206"/>
      <c r="F29" s="1056"/>
      <c r="G29" s="1053"/>
      <c r="H29" s="1053"/>
      <c r="I29" s="1047"/>
      <c r="J29" s="1045"/>
      <c r="K29" s="1050"/>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06"/>
      <c r="B30" s="1206"/>
      <c r="C30" s="1206"/>
      <c r="D30" s="1055"/>
      <c r="E30" s="1056"/>
      <c r="F30" s="1056"/>
      <c r="G30" s="1053"/>
      <c r="H30" s="1053"/>
      <c r="I30" s="1052"/>
      <c r="J30" s="1045"/>
      <c r="K30" s="1041"/>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06"/>
      <c r="B31" s="1206"/>
      <c r="C31" s="1206"/>
      <c r="D31" s="1057"/>
      <c r="E31" s="1057"/>
      <c r="F31" s="1057"/>
      <c r="G31" s="1058"/>
      <c r="H31" s="1057"/>
      <c r="I31" s="1050"/>
      <c r="J31" s="1045"/>
      <c r="K31" s="1050"/>
      <c r="L31" s="688"/>
      <c r="M31" s="1040" t="s">
        <v>17</v>
      </c>
      <c r="N31" s="1001"/>
      <c r="O31" s="1001"/>
      <c r="P31" s="1001"/>
      <c r="Q31" s="1001"/>
      <c r="R31" s="1001"/>
      <c r="S31" s="1001"/>
      <c r="T31" s="1001"/>
      <c r="U31" s="1001"/>
      <c r="V31" s="1001"/>
      <c r="W31" s="1001"/>
      <c r="X31" s="1001"/>
      <c r="Y31" s="1001"/>
      <c r="Z31" s="1001"/>
      <c r="AA31" s="1001"/>
      <c r="AB31" s="762"/>
      <c r="AC31" s="1010"/>
      <c r="AD31" s="1010"/>
      <c r="AE31" s="1010"/>
      <c r="AF31" s="1010"/>
      <c r="AG31" s="1010"/>
    </row>
    <row r="32" spans="1:33" s="475" customFormat="1" ht="15" customHeight="1">
      <c r="A32" s="1206"/>
      <c r="B32" s="1206"/>
      <c r="C32" s="1057"/>
      <c r="D32" s="1057"/>
      <c r="E32" s="1057"/>
      <c r="F32" s="1057"/>
      <c r="G32" s="1058"/>
      <c r="H32" s="1057"/>
      <c r="I32" s="1050"/>
      <c r="J32" s="1045"/>
      <c r="K32" s="1050"/>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06"/>
      <c r="B33" s="1057"/>
      <c r="C33" s="1057"/>
      <c r="D33" s="1057"/>
      <c r="E33" s="1057"/>
      <c r="F33" s="1057"/>
      <c r="G33" s="1058"/>
      <c r="H33" s="1057"/>
      <c r="I33" s="1050"/>
      <c r="J33" s="1045"/>
      <c r="K33" s="1050"/>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2"/>
      <c r="B34" s="1052"/>
      <c r="C34" s="1052"/>
      <c r="D34" s="1052"/>
      <c r="E34" s="1052"/>
      <c r="F34" s="1052"/>
      <c r="G34" s="1059"/>
      <c r="H34" s="1052"/>
      <c r="I34" s="1044"/>
      <c r="J34" s="1045"/>
      <c r="K34" s="1041"/>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199" t="s">
        <v>672</v>
      </c>
      <c r="N36" s="1199"/>
      <c r="O36" s="1199"/>
      <c r="P36" s="1199"/>
      <c r="Q36" s="1199"/>
      <c r="R36" s="1199"/>
      <c r="S36" s="1199"/>
      <c r="T36" s="1199"/>
      <c r="U36" s="1199"/>
      <c r="V36" s="1199"/>
      <c r="W36" s="1199"/>
    </row>
  </sheetData>
  <sheetProtection password="FA9C"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xr:uid="{00000000-0002-0000-1A00-000000000000}"/>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xr:uid="{00000000-0002-0000-1A00-000001000000}"/>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xr:uid="{00000000-0002-0000-1A00-000002000000}">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xr:uid="{00000000-0002-0000-1A00-000003000000}">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xr:uid="{00000000-0002-0000-1A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xr:uid="{00000000-0002-0000-1A00-000005000000}"/>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xr:uid="{00000000-0002-0000-1A00-000006000000}"/>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xr:uid="{00000000-0002-0000-1A00-000007000000}"/>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xr:uid="{00000000-0002-0000-1A00-000008000000}">
      <formula1>900</formula1>
    </dataValidation>
    <dataValidation type="list" allowBlank="1" showInputMessage="1" showErrorMessage="1" errorTitle="Ошибка" error="Выберите значение из списка" prompt="Выберите значение из списка" sqref="M24" xr:uid="{00000000-0002-0000-1A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0" t="s">
        <v>491</v>
      </c>
      <c r="G2" s="1201"/>
      <c r="H2" s="1202"/>
      <c r="I2" s="434"/>
    </row>
    <row r="3" spans="1:20" ht="3" customHeight="1"/>
    <row r="4" spans="1:20" s="190" customFormat="1" ht="11.25">
      <c r="A4" s="214"/>
      <c r="B4" s="214"/>
      <c r="C4" s="214"/>
      <c r="D4" s="214"/>
      <c r="F4" s="1161" t="s">
        <v>454</v>
      </c>
      <c r="G4" s="1161"/>
      <c r="H4" s="1161"/>
      <c r="I4" s="1203"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3"/>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17.11.2022</v>
      </c>
      <c r="I7" s="196" t="s">
        <v>493</v>
      </c>
      <c r="J7" s="332"/>
      <c r="K7" s="214"/>
      <c r="L7" s="214"/>
      <c r="M7" s="214"/>
      <c r="N7" s="214"/>
      <c r="O7" s="214"/>
      <c r="P7" s="214"/>
      <c r="Q7" s="214"/>
      <c r="R7" s="214"/>
      <c r="S7" s="214"/>
      <c r="T7" s="214"/>
    </row>
    <row r="8" spans="1:20" s="190" customFormat="1" ht="45">
      <c r="A8" s="1204">
        <v>1</v>
      </c>
      <c r="B8" s="214"/>
      <c r="C8" s="214"/>
      <c r="D8" s="214"/>
      <c r="F8" s="333" t="e">
        <f ca="1">"2." &amp;mergeValue(A8)</f>
        <v>#NAME?</v>
      </c>
      <c r="G8" s="415" t="s">
        <v>494</v>
      </c>
      <c r="H8" s="316"/>
      <c r="I8" s="196" t="s">
        <v>590</v>
      </c>
      <c r="J8" s="332"/>
      <c r="K8" s="214"/>
      <c r="L8" s="214"/>
      <c r="M8" s="214"/>
      <c r="N8" s="214"/>
      <c r="O8" s="214"/>
      <c r="P8" s="214"/>
      <c r="Q8" s="214"/>
      <c r="R8" s="214"/>
      <c r="S8" s="214"/>
      <c r="T8" s="214"/>
    </row>
    <row r="9" spans="1:20" s="190" customFormat="1" ht="22.5">
      <c r="A9" s="1204"/>
      <c r="B9" s="214"/>
      <c r="C9" s="214"/>
      <c r="D9" s="214"/>
      <c r="F9" s="333" t="e">
        <f ca="1">"3." &amp;mergeValue(A9)</f>
        <v>#NAME?</v>
      </c>
      <c r="G9" s="415" t="s">
        <v>495</v>
      </c>
      <c r="H9" s="316"/>
      <c r="I9" s="196" t="s">
        <v>588</v>
      </c>
      <c r="J9" s="332"/>
      <c r="K9" s="214"/>
      <c r="L9" s="214"/>
      <c r="M9" s="214"/>
      <c r="N9" s="214"/>
      <c r="O9" s="214"/>
      <c r="P9" s="214"/>
      <c r="Q9" s="214"/>
      <c r="R9" s="214"/>
      <c r="S9" s="214"/>
      <c r="T9" s="214"/>
    </row>
    <row r="10" spans="1:20" s="190" customFormat="1" ht="22.5">
      <c r="A10" s="1204"/>
      <c r="B10" s="214"/>
      <c r="C10" s="214"/>
      <c r="D10" s="214"/>
      <c r="F10" s="333" t="e">
        <f ca="1">"4."&amp;mergeValue(A10)</f>
        <v>#NAME?</v>
      </c>
      <c r="G10" s="415" t="s">
        <v>496</v>
      </c>
      <c r="H10" s="317" t="s">
        <v>458</v>
      </c>
      <c r="I10" s="196"/>
      <c r="J10" s="332"/>
      <c r="K10" s="214"/>
      <c r="L10" s="214"/>
      <c r="M10" s="214"/>
      <c r="N10" s="214"/>
      <c r="O10" s="214"/>
      <c r="P10" s="214"/>
      <c r="Q10" s="214"/>
      <c r="R10" s="214"/>
      <c r="S10" s="214"/>
      <c r="T10" s="214"/>
    </row>
    <row r="11" spans="1:20" s="190" customFormat="1" ht="18.75">
      <c r="A11" s="1204"/>
      <c r="B11" s="1204">
        <v>1</v>
      </c>
      <c r="C11" s="342"/>
      <c r="D11" s="342"/>
      <c r="F11" s="333" t="e">
        <f ca="1">"4."&amp;mergeValue(A11) &amp;"."&amp;mergeValue(B11)</f>
        <v>#NAME?</v>
      </c>
      <c r="G11" s="323" t="s">
        <v>592</v>
      </c>
      <c r="H11" s="316" t="str">
        <f>IF(region_name="","",region_name)</f>
        <v>Республика Татарстан</v>
      </c>
      <c r="I11" s="196" t="s">
        <v>499</v>
      </c>
      <c r="J11" s="332"/>
      <c r="K11" s="214"/>
      <c r="L11" s="214"/>
      <c r="M11" s="214"/>
      <c r="N11" s="214"/>
      <c r="O11" s="214"/>
      <c r="P11" s="214"/>
      <c r="Q11" s="214"/>
      <c r="R11" s="214"/>
      <c r="S11" s="214"/>
      <c r="T11" s="214"/>
    </row>
    <row r="12" spans="1:20" s="190" customFormat="1" ht="22.5">
      <c r="A12" s="1204"/>
      <c r="B12" s="1204"/>
      <c r="C12" s="1204">
        <v>1</v>
      </c>
      <c r="D12" s="342"/>
      <c r="F12" s="333" t="e">
        <f ca="1">"4."&amp;mergeValue(A12) &amp;"."&amp;mergeValue(B12)&amp;"."&amp;mergeValue(C12)</f>
        <v>#NAME?</v>
      </c>
      <c r="G12" s="339" t="s">
        <v>497</v>
      </c>
      <c r="H12" s="316"/>
      <c r="I12" s="196" t="s">
        <v>500</v>
      </c>
      <c r="J12" s="332"/>
      <c r="K12" s="214"/>
      <c r="L12" s="214"/>
      <c r="M12" s="214"/>
      <c r="N12" s="214"/>
      <c r="O12" s="214"/>
      <c r="P12" s="214"/>
      <c r="Q12" s="214"/>
      <c r="R12" s="214"/>
      <c r="S12" s="214"/>
      <c r="T12" s="214"/>
    </row>
    <row r="13" spans="1:20" s="190" customFormat="1" ht="39" customHeight="1">
      <c r="A13" s="1204"/>
      <c r="B13" s="1204"/>
      <c r="C13" s="1204"/>
      <c r="D13" s="342">
        <v>1</v>
      </c>
      <c r="F13" s="333" t="e">
        <f ca="1">"4."&amp;mergeValue(A13) &amp;"."&amp;mergeValue(B13)&amp;"."&amp;mergeValue(C13)&amp;"."&amp;mergeValue(D13)</f>
        <v>#NAME?</v>
      </c>
      <c r="G13" s="418" t="s">
        <v>498</v>
      </c>
      <c r="H13" s="316"/>
      <c r="I13" s="1205" t="s">
        <v>591</v>
      </c>
      <c r="J13" s="332"/>
      <c r="K13" s="214"/>
      <c r="L13" s="214"/>
      <c r="M13" s="214"/>
      <c r="N13" s="214"/>
      <c r="O13" s="214"/>
      <c r="P13" s="214"/>
      <c r="Q13" s="214"/>
      <c r="R13" s="214"/>
      <c r="S13" s="214"/>
      <c r="T13" s="214"/>
    </row>
    <row r="14" spans="1:20" s="190" customFormat="1" ht="18.75">
      <c r="A14" s="1204"/>
      <c r="B14" s="1204"/>
      <c r="C14" s="1204"/>
      <c r="D14" s="342"/>
      <c r="F14" s="336"/>
      <c r="G14" s="150" t="s">
        <v>4</v>
      </c>
      <c r="H14" s="341"/>
      <c r="I14" s="1205"/>
      <c r="J14" s="332"/>
      <c r="K14" s="214"/>
      <c r="L14" s="214"/>
      <c r="M14" s="214"/>
      <c r="N14" s="214"/>
      <c r="O14" s="214"/>
      <c r="P14" s="214"/>
      <c r="Q14" s="214"/>
      <c r="R14" s="214"/>
      <c r="S14" s="214"/>
      <c r="T14" s="214"/>
    </row>
    <row r="15" spans="1:20" s="190" customFormat="1" ht="18.75">
      <c r="A15" s="1204"/>
      <c r="B15" s="1204"/>
      <c r="C15" s="342"/>
      <c r="D15" s="342"/>
      <c r="F15" s="336"/>
      <c r="G15" s="149" t="s">
        <v>403</v>
      </c>
      <c r="H15" s="337"/>
      <c r="I15" s="338"/>
      <c r="J15" s="332"/>
      <c r="K15" s="214"/>
      <c r="L15" s="214"/>
      <c r="M15" s="214"/>
      <c r="N15" s="214"/>
      <c r="O15" s="214"/>
      <c r="P15" s="214"/>
      <c r="Q15" s="214"/>
      <c r="R15" s="214"/>
      <c r="S15" s="214"/>
      <c r="T15" s="214"/>
    </row>
    <row r="16" spans="1:20" s="190" customFormat="1" ht="18.75">
      <c r="A16" s="1204"/>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24"/>
      <c r="G18" s="416"/>
      <c r="H18" s="417"/>
      <c r="I18" s="226"/>
      <c r="J18" s="326"/>
      <c r="K18" s="326"/>
      <c r="L18" s="326"/>
      <c r="M18" s="326"/>
      <c r="N18" s="326"/>
      <c r="O18" s="326"/>
      <c r="P18" s="326"/>
      <c r="Q18" s="326"/>
      <c r="R18" s="326"/>
      <c r="S18" s="326"/>
      <c r="T18" s="326"/>
    </row>
    <row r="19" spans="1:20" s="325" customFormat="1" ht="15" customHeight="1">
      <c r="A19" s="326"/>
      <c r="B19" s="326"/>
      <c r="C19" s="326"/>
      <c r="D19" s="326"/>
      <c r="F19" s="324"/>
      <c r="G19" s="1199" t="s">
        <v>593</v>
      </c>
      <c r="H19" s="1199"/>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B00-000000000000}">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20" t="s">
        <v>674</v>
      </c>
      <c r="M5" s="1220"/>
      <c r="N5" s="1220"/>
      <c r="O5" s="1220"/>
      <c r="P5" s="1220"/>
      <c r="Q5" s="1220"/>
      <c r="R5" s="1220"/>
      <c r="S5" s="1220"/>
      <c r="T5" s="1220"/>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502</v>
      </c>
      <c r="N7" s="1226" t="str">
        <f>IF(NameOrPr_ch="",IF(NameOrPr="","",NameOrPr),NameOrPr_ch)</f>
        <v>Государственный комитет Республики Татарстан по тарифам</v>
      </c>
      <c r="O7" s="1226"/>
      <c r="P7" s="1226"/>
      <c r="Q7" s="1226"/>
      <c r="R7" s="1226"/>
      <c r="S7" s="1226"/>
      <c r="T7" s="1226"/>
      <c r="U7" s="669"/>
      <c r="AH7" s="585"/>
      <c r="AI7" s="585"/>
      <c r="AJ7" s="585"/>
      <c r="AK7" s="585"/>
    </row>
    <row r="8" spans="1:37" s="491" customFormat="1" ht="18.75">
      <c r="A8" s="505"/>
      <c r="B8" s="505"/>
      <c r="C8" s="505"/>
      <c r="D8" s="505"/>
      <c r="E8" s="505"/>
      <c r="F8" s="505"/>
      <c r="G8" s="505"/>
      <c r="H8" s="505"/>
      <c r="L8" s="499"/>
      <c r="M8" s="672" t="s">
        <v>596</v>
      </c>
      <c r="N8" s="1226" t="str">
        <f>IF(datePr_ch="",IF(datePr="","",datePr),datePr_ch)</f>
        <v>17.11.2022</v>
      </c>
      <c r="O8" s="1226"/>
      <c r="P8" s="1226"/>
      <c r="Q8" s="1226"/>
      <c r="R8" s="1226"/>
      <c r="S8" s="1226"/>
      <c r="T8" s="1226"/>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595</v>
      </c>
      <c r="N9" s="1226" t="str">
        <f>IF(numberPr_ch="",IF(numberPr="","",numberPr),numberPr_ch)</f>
        <v>557-120/тэ-2022</v>
      </c>
      <c r="O9" s="1226"/>
      <c r="P9" s="1226"/>
      <c r="Q9" s="1226"/>
      <c r="R9" s="1226"/>
      <c r="S9" s="1226"/>
      <c r="T9" s="1226"/>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501</v>
      </c>
      <c r="N10" s="1226" t="str">
        <f>IF(IstPub_ch="",IF(IstPub="","",IstPub),IstPub_ch)</f>
        <v>Официальный сайт правовой информации Министерства юстиции РТ:  http//pravo.tatarstan.ru</v>
      </c>
      <c r="O10" s="1226"/>
      <c r="P10" s="1226"/>
      <c r="Q10" s="1226"/>
      <c r="R10" s="1226"/>
      <c r="S10" s="1226"/>
      <c r="T10" s="1226"/>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721</v>
      </c>
      <c r="AA11" s="771" t="s">
        <v>722</v>
      </c>
      <c r="AH11" s="773"/>
      <c r="AI11" s="773"/>
      <c r="AJ11" s="773"/>
      <c r="AK11" s="773"/>
    </row>
    <row r="12" spans="1:37" s="491" customFormat="1" ht="11.25" hidden="1">
      <c r="A12" s="505"/>
      <c r="B12" s="505"/>
      <c r="C12" s="505"/>
      <c r="D12" s="505"/>
      <c r="E12" s="505"/>
      <c r="F12" s="505"/>
      <c r="G12" s="505"/>
      <c r="H12" s="505"/>
      <c r="L12" s="1221"/>
      <c r="M12" s="1221"/>
      <c r="N12" s="566"/>
      <c r="O12" s="1258"/>
      <c r="P12" s="1258"/>
      <c r="Q12" s="1258"/>
      <c r="R12" s="1258"/>
      <c r="S12" s="1258"/>
      <c r="T12" s="1258"/>
      <c r="U12" s="486"/>
      <c r="AE12" s="503" t="s">
        <v>373</v>
      </c>
      <c r="AH12" s="505"/>
      <c r="AI12" s="505"/>
      <c r="AJ12" s="505"/>
      <c r="AK12" s="505"/>
    </row>
    <row r="13" spans="1:37">
      <c r="J13" s="481"/>
      <c r="K13" s="481"/>
      <c r="L13" s="477"/>
      <c r="M13" s="477"/>
      <c r="N13" s="477"/>
      <c r="O13" s="1250"/>
      <c r="P13" s="1250"/>
      <c r="Q13" s="1250"/>
      <c r="R13" s="1250"/>
      <c r="S13" s="1250"/>
      <c r="T13" s="1250"/>
      <c r="U13" s="599"/>
      <c r="Z13" s="1250"/>
      <c r="AA13" s="1250"/>
      <c r="AB13" s="1250"/>
      <c r="AC13" s="1250"/>
      <c r="AD13" s="1250"/>
      <c r="AE13" s="1250"/>
    </row>
    <row r="14" spans="1:37">
      <c r="J14" s="481"/>
      <c r="K14" s="481"/>
      <c r="L14" s="1161" t="s">
        <v>454</v>
      </c>
      <c r="M14" s="1161"/>
      <c r="N14" s="1161"/>
      <c r="O14" s="1161"/>
      <c r="P14" s="1161"/>
      <c r="Q14" s="1161"/>
      <c r="R14" s="1161"/>
      <c r="S14" s="1161"/>
      <c r="T14" s="1161"/>
      <c r="U14" s="1161"/>
      <c r="V14" s="1161"/>
      <c r="W14" s="1161"/>
      <c r="X14" s="1161"/>
      <c r="Y14" s="1161"/>
      <c r="Z14" s="1161"/>
      <c r="AA14" s="1161"/>
      <c r="AB14" s="1161"/>
      <c r="AC14" s="1161"/>
      <c r="AD14" s="1161"/>
      <c r="AE14" s="1161"/>
      <c r="AF14" s="1161"/>
      <c r="AG14" s="1161" t="s">
        <v>455</v>
      </c>
    </row>
    <row r="15" spans="1:37" ht="14.25" customHeight="1">
      <c r="J15" s="481"/>
      <c r="K15" s="481"/>
      <c r="L15" s="1233" t="s">
        <v>92</v>
      </c>
      <c r="M15" s="1233" t="s">
        <v>676</v>
      </c>
      <c r="N15" s="1271" t="s">
        <v>628</v>
      </c>
      <c r="O15" s="1271"/>
      <c r="P15" s="1271"/>
      <c r="Q15" s="1271"/>
      <c r="R15" s="1271" t="s">
        <v>629</v>
      </c>
      <c r="S15" s="1271"/>
      <c r="T15" s="1271"/>
      <c r="U15" s="1271"/>
      <c r="V15" s="1271" t="s">
        <v>630</v>
      </c>
      <c r="W15" s="1271"/>
      <c r="X15" s="1271"/>
      <c r="Y15" s="1271"/>
      <c r="Z15" s="1233" t="s">
        <v>641</v>
      </c>
      <c r="AA15" s="1233"/>
      <c r="AB15" s="1233"/>
      <c r="AC15" s="1233"/>
      <c r="AD15" s="1233"/>
      <c r="AE15" s="1233" t="s">
        <v>341</v>
      </c>
      <c r="AF15" s="1249" t="s">
        <v>275</v>
      </c>
      <c r="AG15" s="1161"/>
    </row>
    <row r="16" spans="1:37" s="523" customFormat="1" ht="27.75" customHeight="1">
      <c r="A16" s="585"/>
      <c r="B16" s="585"/>
      <c r="C16" s="585"/>
      <c r="D16" s="585"/>
      <c r="E16" s="585"/>
      <c r="F16" s="585"/>
      <c r="G16" s="591"/>
      <c r="H16" s="591"/>
      <c r="I16" s="531"/>
      <c r="J16" s="529"/>
      <c r="K16" s="529"/>
      <c r="L16" s="1233"/>
      <c r="M16" s="1233"/>
      <c r="N16" s="1271"/>
      <c r="O16" s="1271"/>
      <c r="P16" s="1271"/>
      <c r="Q16" s="1271"/>
      <c r="R16" s="1271"/>
      <c r="S16" s="1271"/>
      <c r="T16" s="1271"/>
      <c r="U16" s="1271"/>
      <c r="V16" s="1271"/>
      <c r="W16" s="1271"/>
      <c r="X16" s="1271"/>
      <c r="Y16" s="1271"/>
      <c r="Z16" s="1161" t="s">
        <v>679</v>
      </c>
      <c r="AA16" s="1161"/>
      <c r="AB16" s="1161" t="s">
        <v>654</v>
      </c>
      <c r="AC16" s="1161"/>
      <c r="AD16" s="1161"/>
      <c r="AE16" s="1233"/>
      <c r="AF16" s="1249"/>
      <c r="AG16" s="1161"/>
      <c r="AH16" s="585"/>
      <c r="AI16" s="585"/>
      <c r="AJ16" s="585"/>
      <c r="AK16" s="585"/>
    </row>
    <row r="17" spans="1:37" ht="14.25" customHeight="1">
      <c r="J17" s="481"/>
      <c r="K17" s="481"/>
      <c r="L17" s="1233"/>
      <c r="M17" s="1233"/>
      <c r="N17" s="1271"/>
      <c r="O17" s="1271"/>
      <c r="P17" s="1271"/>
      <c r="Q17" s="1271"/>
      <c r="R17" s="1271"/>
      <c r="S17" s="1271"/>
      <c r="T17" s="1271"/>
      <c r="U17" s="1271"/>
      <c r="V17" s="1271"/>
      <c r="W17" s="1271"/>
      <c r="X17" s="1271"/>
      <c r="Y17" s="1271"/>
      <c r="Z17" s="534" t="s">
        <v>677</v>
      </c>
      <c r="AA17" s="534" t="s">
        <v>678</v>
      </c>
      <c r="AB17" s="536" t="s">
        <v>274</v>
      </c>
      <c r="AC17" s="1259" t="s">
        <v>273</v>
      </c>
      <c r="AD17" s="1259"/>
      <c r="AE17" s="1233"/>
      <c r="AF17" s="1249"/>
      <c r="AG17" s="1161"/>
    </row>
    <row r="18" spans="1:37">
      <c r="J18" s="481"/>
      <c r="K18" s="489">
        <v>1</v>
      </c>
      <c r="L18" s="478" t="s">
        <v>93</v>
      </c>
      <c r="M18" s="478" t="s">
        <v>49</v>
      </c>
      <c r="N18" s="1264">
        <f ca="1">OFFSET(N18,0,-1)+1</f>
        <v>3</v>
      </c>
      <c r="O18" s="1264"/>
      <c r="P18" s="1264"/>
      <c r="Q18" s="1264"/>
      <c r="R18" s="1264">
        <f ca="1">OFFSET(N18,0,0)+1</f>
        <v>4</v>
      </c>
      <c r="S18" s="1264"/>
      <c r="T18" s="1264"/>
      <c r="U18" s="1264"/>
      <c r="V18" s="674"/>
      <c r="W18" s="674"/>
      <c r="X18" s="674"/>
      <c r="Y18" s="675">
        <f ca="1">OFFSET(R18,0,0)+1</f>
        <v>5</v>
      </c>
      <c r="Z18" s="487">
        <f ca="1">OFFSET(Z18,0,-1)+1</f>
        <v>6</v>
      </c>
      <c r="AA18" s="487">
        <f ca="1">OFFSET(AA18,0,-1)+1</f>
        <v>7</v>
      </c>
      <c r="AB18" s="487">
        <f ca="1">OFFSET(AB18,0,-1)+1</f>
        <v>8</v>
      </c>
      <c r="AC18" s="1264">
        <f ca="1">OFFSET(AC18,0,-1)+1</f>
        <v>9</v>
      </c>
      <c r="AD18" s="1264"/>
      <c r="AE18" s="487">
        <f ca="1">OFFSET(AE18,0,-2)+1</f>
        <v>10</v>
      </c>
      <c r="AF18" s="523"/>
      <c r="AG18" s="487">
        <f ca="1">OFFSET(AG18,0,-2)+1</f>
        <v>11</v>
      </c>
    </row>
    <row r="19" spans="1:37" ht="22.5">
      <c r="A19" s="1206">
        <v>1</v>
      </c>
      <c r="B19" s="1015"/>
      <c r="C19" s="1015"/>
      <c r="D19" s="1015"/>
      <c r="E19" s="1015"/>
      <c r="F19" s="1008"/>
      <c r="G19" s="1014"/>
      <c r="H19" s="1014"/>
      <c r="I19" s="996"/>
      <c r="J19" s="995"/>
      <c r="K19" s="995"/>
      <c r="L19" s="593" t="e">
        <f ca="1">mergeValue(A19)</f>
        <v>#NAME?</v>
      </c>
      <c r="M19" s="641" t="s">
        <v>20</v>
      </c>
      <c r="N19" s="1265"/>
      <c r="O19" s="1265"/>
      <c r="P19" s="1265"/>
      <c r="Q19" s="1265"/>
      <c r="R19" s="1265"/>
      <c r="S19" s="1265"/>
      <c r="T19" s="1265"/>
      <c r="U19" s="1265"/>
      <c r="V19" s="1265"/>
      <c r="W19" s="1265"/>
      <c r="X19" s="1265"/>
      <c r="Y19" s="1265"/>
      <c r="Z19" s="1265"/>
      <c r="AA19" s="1265"/>
      <c r="AB19" s="1265"/>
      <c r="AC19" s="1265"/>
      <c r="AD19" s="1265"/>
      <c r="AE19" s="1265"/>
      <c r="AF19" s="1265"/>
      <c r="AG19" s="581" t="s">
        <v>476</v>
      </c>
    </row>
    <row r="20" spans="1:37" ht="22.5">
      <c r="A20" s="1206"/>
      <c r="B20" s="1206">
        <v>1</v>
      </c>
      <c r="C20" s="1015"/>
      <c r="D20" s="1015"/>
      <c r="E20" s="1015"/>
      <c r="F20" s="1008"/>
      <c r="G20" s="1017"/>
      <c r="H20" s="1018"/>
      <c r="I20" s="997"/>
      <c r="J20" s="992"/>
      <c r="K20" s="990"/>
      <c r="L20" s="593" t="e">
        <f ca="1">mergeValue(A20) &amp;"."&amp; mergeValue(B20)</f>
        <v>#NAME?</v>
      </c>
      <c r="M20" s="546" t="s">
        <v>16</v>
      </c>
      <c r="N20" s="1266"/>
      <c r="O20" s="1266"/>
      <c r="P20" s="1266"/>
      <c r="Q20" s="1266"/>
      <c r="R20" s="1266"/>
      <c r="S20" s="1266"/>
      <c r="T20" s="1266"/>
      <c r="U20" s="1266"/>
      <c r="V20" s="1266"/>
      <c r="W20" s="1266"/>
      <c r="X20" s="1266"/>
      <c r="Y20" s="1266"/>
      <c r="Z20" s="1266"/>
      <c r="AA20" s="1266"/>
      <c r="AB20" s="1266"/>
      <c r="AC20" s="1266"/>
      <c r="AD20" s="1266"/>
      <c r="AE20" s="1266"/>
      <c r="AF20" s="1266"/>
      <c r="AG20" s="581" t="s">
        <v>477</v>
      </c>
    </row>
    <row r="21" spans="1:37" ht="22.5">
      <c r="A21" s="1206"/>
      <c r="B21" s="1206"/>
      <c r="C21" s="1206">
        <v>1</v>
      </c>
      <c r="D21" s="1015"/>
      <c r="E21" s="1015"/>
      <c r="F21" s="1008"/>
      <c r="G21" s="1017"/>
      <c r="H21" s="1018"/>
      <c r="I21" s="997"/>
      <c r="J21" s="992"/>
      <c r="K21" s="990"/>
      <c r="L21" s="593" t="e">
        <f ca="1">mergeValue(A21) &amp;"."&amp; mergeValue(B21)&amp;"."&amp; mergeValue(C21)</f>
        <v>#NAME?</v>
      </c>
      <c r="M21" s="547" t="s">
        <v>7</v>
      </c>
      <c r="N21" s="1266"/>
      <c r="O21" s="1266"/>
      <c r="P21" s="1266"/>
      <c r="Q21" s="1266"/>
      <c r="R21" s="1266"/>
      <c r="S21" s="1266"/>
      <c r="T21" s="1266"/>
      <c r="U21" s="1266"/>
      <c r="V21" s="1266"/>
      <c r="W21" s="1266"/>
      <c r="X21" s="1266"/>
      <c r="Y21" s="1266"/>
      <c r="Z21" s="1266"/>
      <c r="AA21" s="1266"/>
      <c r="AB21" s="1266"/>
      <c r="AC21" s="1266"/>
      <c r="AD21" s="1266"/>
      <c r="AE21" s="1266"/>
      <c r="AF21" s="1266"/>
      <c r="AG21" s="581" t="s">
        <v>633</v>
      </c>
    </row>
    <row r="22" spans="1:37" ht="15" customHeight="1">
      <c r="A22" s="1206"/>
      <c r="B22" s="1206"/>
      <c r="C22" s="1206"/>
      <c r="D22" s="1206">
        <v>1</v>
      </c>
      <c r="E22" s="1015"/>
      <c r="F22" s="1008"/>
      <c r="G22" s="1017"/>
      <c r="H22" s="1018"/>
      <c r="I22" s="997"/>
      <c r="J22" s="992"/>
      <c r="K22" s="990"/>
      <c r="L22" s="593" t="e">
        <f ca="1">mergeValue(A22) &amp;"."&amp; mergeValue(B22)&amp;"."&amp; mergeValue(C22)&amp;"."&amp; mergeValue(D22)</f>
        <v>#NAME?</v>
      </c>
      <c r="M22" s="548" t="s">
        <v>22</v>
      </c>
      <c r="N22" s="1266"/>
      <c r="O22" s="1266"/>
      <c r="P22" s="1266"/>
      <c r="Q22" s="1266"/>
      <c r="R22" s="1266"/>
      <c r="S22" s="1266"/>
      <c r="T22" s="1266"/>
      <c r="U22" s="1266"/>
      <c r="V22" s="1266"/>
      <c r="W22" s="1266"/>
      <c r="X22" s="1266"/>
      <c r="Y22" s="1266"/>
      <c r="Z22" s="1266"/>
      <c r="AA22" s="1266"/>
      <c r="AB22" s="1266"/>
      <c r="AC22" s="1266"/>
      <c r="AD22" s="1266"/>
      <c r="AE22" s="1266"/>
      <c r="AF22" s="1266"/>
      <c r="AG22" s="581" t="s">
        <v>680</v>
      </c>
    </row>
    <row r="23" spans="1:37" ht="20.100000000000001" customHeight="1">
      <c r="A23" s="1206"/>
      <c r="B23" s="1206"/>
      <c r="C23" s="1206"/>
      <c r="D23" s="1206"/>
      <c r="E23" s="1206">
        <v>1</v>
      </c>
      <c r="F23" s="1008"/>
      <c r="G23" s="1017"/>
      <c r="H23" s="1018"/>
      <c r="I23" s="1019"/>
      <c r="J23" s="1009"/>
      <c r="K23" s="1164"/>
      <c r="L23" s="1269" t="e">
        <f ca="1">mergeValue(A23) &amp;"."&amp; mergeValue(B23)&amp;"."&amp; mergeValue(C23)&amp;"."&amp; mergeValue(D23)&amp;"."&amp; mergeValue(E23)</f>
        <v>#NAME?</v>
      </c>
      <c r="M23" s="1270"/>
      <c r="N23" s="1213" t="s">
        <v>85</v>
      </c>
      <c r="O23" s="1277"/>
      <c r="P23" s="1275">
        <v>1</v>
      </c>
      <c r="Q23" s="1267"/>
      <c r="R23" s="1213" t="s">
        <v>85</v>
      </c>
      <c r="S23" s="1277"/>
      <c r="T23" s="1275">
        <v>1</v>
      </c>
      <c r="U23" s="1267"/>
      <c r="V23" s="1213" t="s">
        <v>85</v>
      </c>
      <c r="W23" s="561"/>
      <c r="X23" s="539">
        <v>1</v>
      </c>
      <c r="Y23" s="1096"/>
      <c r="Z23" s="671"/>
      <c r="AA23" s="671"/>
      <c r="AB23" s="1243"/>
      <c r="AC23" s="1213" t="s">
        <v>84</v>
      </c>
      <c r="AD23" s="1243"/>
      <c r="AE23" s="1213" t="s">
        <v>85</v>
      </c>
      <c r="AF23" s="578"/>
      <c r="AG23" s="1272" t="s">
        <v>681</v>
      </c>
      <c r="AH23" s="500" t="e">
        <f ca="1">strCheckDate(Z24:AF24)</f>
        <v>#NAME?</v>
      </c>
      <c r="AI23" s="504" t="str">
        <f>IF(AND(COUNTIF(AJ18:AJ27,AJ23)&gt;1,AJ23&lt;&gt;""),"ErrUnique:HasDoubleConn","")</f>
        <v/>
      </c>
      <c r="AJ23" s="504"/>
      <c r="AK23" s="504"/>
    </row>
    <row r="24" spans="1:37" ht="20.100000000000001" customHeight="1">
      <c r="A24" s="1206"/>
      <c r="B24" s="1206"/>
      <c r="C24" s="1206"/>
      <c r="D24" s="1206"/>
      <c r="E24" s="1206"/>
      <c r="F24" s="1008"/>
      <c r="G24" s="1017"/>
      <c r="H24" s="1018"/>
      <c r="I24" s="1019"/>
      <c r="J24" s="1009"/>
      <c r="K24" s="1164"/>
      <c r="L24" s="1269"/>
      <c r="M24" s="1270"/>
      <c r="N24" s="1213"/>
      <c r="O24" s="1277"/>
      <c r="P24" s="1275"/>
      <c r="Q24" s="1276"/>
      <c r="R24" s="1213"/>
      <c r="S24" s="1277"/>
      <c r="T24" s="1275"/>
      <c r="U24" s="1268"/>
      <c r="V24" s="1213"/>
      <c r="W24" s="601"/>
      <c r="X24" s="565"/>
      <c r="Y24" s="565"/>
      <c r="Z24" s="572"/>
      <c r="AA24" s="603" t="str">
        <f>AB23 &amp; "-" &amp; AD23</f>
        <v>-</v>
      </c>
      <c r="AB24" s="1212"/>
      <c r="AC24" s="1213"/>
      <c r="AD24" s="1212"/>
      <c r="AE24" s="1213"/>
      <c r="AF24" s="673"/>
      <c r="AG24" s="1273"/>
      <c r="AI24" s="504"/>
      <c r="AJ24" s="504"/>
      <c r="AK24" s="504"/>
    </row>
    <row r="25" spans="1:37" ht="20.100000000000001" customHeight="1">
      <c r="A25" s="1206"/>
      <c r="B25" s="1206"/>
      <c r="C25" s="1206"/>
      <c r="D25" s="1206"/>
      <c r="E25" s="1206"/>
      <c r="F25" s="1008"/>
      <c r="G25" s="1017"/>
      <c r="H25" s="1018"/>
      <c r="I25" s="1019"/>
      <c r="J25" s="1009"/>
      <c r="K25" s="1164"/>
      <c r="L25" s="1269"/>
      <c r="M25" s="1270"/>
      <c r="N25" s="1213"/>
      <c r="O25" s="1277"/>
      <c r="P25" s="1275"/>
      <c r="Q25" s="1268"/>
      <c r="R25" s="1213"/>
      <c r="S25" s="602"/>
      <c r="T25" s="558"/>
      <c r="U25" s="565"/>
      <c r="V25" s="571"/>
      <c r="W25" s="571"/>
      <c r="X25" s="571"/>
      <c r="Y25" s="571"/>
      <c r="Z25" s="572"/>
      <c r="AA25" s="572"/>
      <c r="AB25" s="573"/>
      <c r="AC25" s="564"/>
      <c r="AD25" s="564"/>
      <c r="AE25" s="573"/>
      <c r="AF25" s="564"/>
      <c r="AG25" s="1273"/>
      <c r="AI25" s="504"/>
      <c r="AJ25" s="504"/>
      <c r="AK25" s="504"/>
    </row>
    <row r="26" spans="1:37" ht="20.100000000000001" customHeight="1">
      <c r="A26" s="1206"/>
      <c r="B26" s="1206"/>
      <c r="C26" s="1206"/>
      <c r="D26" s="1206"/>
      <c r="E26" s="1206"/>
      <c r="F26" s="1008"/>
      <c r="G26" s="1017"/>
      <c r="H26" s="1018"/>
      <c r="I26" s="1019"/>
      <c r="J26" s="1009"/>
      <c r="K26" s="1164"/>
      <c r="L26" s="1269"/>
      <c r="M26" s="1270"/>
      <c r="N26" s="1213"/>
      <c r="O26" s="574"/>
      <c r="P26" s="576"/>
      <c r="Q26" s="575"/>
      <c r="R26" s="571"/>
      <c r="S26" s="571"/>
      <c r="T26" s="571"/>
      <c r="U26" s="571"/>
      <c r="V26" s="571"/>
      <c r="W26" s="571"/>
      <c r="X26" s="571"/>
      <c r="Y26" s="571"/>
      <c r="Z26" s="572"/>
      <c r="AA26" s="572"/>
      <c r="AB26" s="573"/>
      <c r="AC26" s="564"/>
      <c r="AD26" s="564"/>
      <c r="AE26" s="573"/>
      <c r="AF26" s="564"/>
      <c r="AG26" s="1273"/>
      <c r="AI26" s="504"/>
      <c r="AJ26" s="504"/>
      <c r="AK26" s="504"/>
    </row>
    <row r="27" spans="1:37" s="475" customFormat="1" ht="15" customHeight="1">
      <c r="A27" s="1206"/>
      <c r="B27" s="1206"/>
      <c r="C27" s="1206"/>
      <c r="D27" s="1206"/>
      <c r="E27" s="1016"/>
      <c r="F27" s="1010"/>
      <c r="G27" s="1012"/>
      <c r="H27" s="1010"/>
      <c r="I27" s="1019"/>
      <c r="J27" s="1009"/>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74"/>
      <c r="AH27" s="501"/>
      <c r="AI27" s="501"/>
      <c r="AJ27" s="213"/>
      <c r="AK27" s="213"/>
    </row>
    <row r="28" spans="1:37" s="475" customFormat="1" ht="15" customHeight="1">
      <c r="A28" s="1206"/>
      <c r="B28" s="1206"/>
      <c r="C28" s="1206"/>
      <c r="D28" s="1016"/>
      <c r="E28" s="1016"/>
      <c r="F28" s="1010"/>
      <c r="G28" s="1017"/>
      <c r="H28" s="1010"/>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3"/>
      <c r="AK28" s="213"/>
    </row>
    <row r="29" spans="1:37" s="475" customFormat="1" ht="15" customHeight="1">
      <c r="A29" s="1206"/>
      <c r="B29" s="1206"/>
      <c r="C29" s="1016"/>
      <c r="D29" s="1016"/>
      <c r="E29" s="1016"/>
      <c r="F29" s="1010"/>
      <c r="G29" s="1017"/>
      <c r="H29" s="1010"/>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206"/>
      <c r="B30" s="1016"/>
      <c r="C30" s="1016"/>
      <c r="D30" s="1016"/>
      <c r="E30" s="1016"/>
      <c r="F30" s="1010"/>
      <c r="G30" s="1017"/>
      <c r="H30" s="1010"/>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199" t="s">
        <v>682</v>
      </c>
      <c r="N33" s="1199"/>
      <c r="O33" s="1199"/>
      <c r="P33" s="1199"/>
      <c r="Q33" s="1199"/>
      <c r="R33" s="1199"/>
      <c r="S33" s="1199"/>
      <c r="T33" s="1199"/>
      <c r="U33" s="1199"/>
      <c r="V33" s="1199"/>
      <c r="W33" s="1199"/>
      <c r="X33" s="1199"/>
      <c r="Y33" s="1199"/>
      <c r="Z33" s="1199"/>
      <c r="AA33" s="1199"/>
      <c r="AB33" s="1199"/>
      <c r="AC33" s="1199"/>
      <c r="AD33" s="1199"/>
      <c r="AE33" s="1199"/>
      <c r="AF33" s="1199"/>
      <c r="AG33" s="1199"/>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password="FA9C" sheet="1" objects="1" scenarios="1" formatColumns="0" formatRows="0"/>
  <dataConsolidate link="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C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C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C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C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C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C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xr:uid="{00000000-0002-0000-1C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Instruction">
    <tabColor rgb="FFCCCCFF"/>
  </sheetPr>
  <dimension ref="A1:AG113"/>
  <sheetViews>
    <sheetView showGridLines="0" zoomScaleNormal="100" workbookViewId="0">
      <selection activeCell="E71" sqref="E71:T71"/>
    </sheetView>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8" t="e">
        <f ca="1">"Код отчёта: " &amp; GetCode()</f>
        <v>#NAME?</v>
      </c>
      <c r="C2" s="1138"/>
      <c r="D2" s="1138"/>
      <c r="E2" s="1138"/>
      <c r="F2" s="1138"/>
      <c r="G2" s="1138"/>
      <c r="Q2" s="231"/>
      <c r="R2" s="231"/>
      <c r="S2" s="231"/>
      <c r="T2" s="231"/>
      <c r="U2" s="231"/>
      <c r="V2" s="231"/>
      <c r="W2" s="231"/>
    </row>
    <row r="3" spans="1:27" ht="18" customHeight="1">
      <c r="B3" s="1139" t="e">
        <f ca="1">"Версия " &amp; GetVersion()</f>
        <v>#NAME?</v>
      </c>
      <c r="C3" s="1139"/>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2" t="s">
        <v>769</v>
      </c>
      <c r="C5" s="1143"/>
      <c r="D5" s="1143"/>
      <c r="E5" s="1143"/>
      <c r="F5" s="1143"/>
      <c r="G5" s="1143"/>
      <c r="H5" s="1143"/>
      <c r="I5" s="1143"/>
      <c r="J5" s="1143"/>
      <c r="K5" s="1143"/>
      <c r="L5" s="1143"/>
      <c r="M5" s="1143"/>
      <c r="N5" s="1143"/>
      <c r="O5" s="1143"/>
      <c r="P5" s="1143"/>
      <c r="Q5" s="1143"/>
      <c r="R5" s="1143"/>
      <c r="S5" s="1143"/>
      <c r="T5" s="1143"/>
      <c r="U5" s="1143"/>
      <c r="V5" s="1143"/>
      <c r="W5" s="1143"/>
      <c r="X5" s="1143"/>
      <c r="Y5" s="1143"/>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hidden="1" customHeight="1">
      <c r="A7" s="43"/>
      <c r="B7" s="78"/>
      <c r="C7" s="77"/>
      <c r="D7" s="60"/>
      <c r="E7" s="1140" t="s">
        <v>589</v>
      </c>
      <c r="F7" s="1140"/>
      <c r="G7" s="1140"/>
      <c r="H7" s="1140"/>
      <c r="I7" s="1140"/>
      <c r="J7" s="1140"/>
      <c r="K7" s="1140"/>
      <c r="L7" s="1140"/>
      <c r="M7" s="1140"/>
      <c r="N7" s="1140"/>
      <c r="O7" s="1140"/>
      <c r="P7" s="1140"/>
      <c r="Q7" s="1140"/>
      <c r="R7" s="1140"/>
      <c r="S7" s="1140"/>
      <c r="T7" s="1140"/>
      <c r="U7" s="1140"/>
      <c r="V7" s="1140"/>
      <c r="W7" s="1140"/>
      <c r="X7" s="1140"/>
      <c r="Y7" s="59"/>
    </row>
    <row r="8" spans="1:27" ht="15" hidden="1" customHeight="1">
      <c r="A8" s="43"/>
      <c r="B8" s="78"/>
      <c r="C8" s="77"/>
      <c r="D8" s="60"/>
      <c r="E8" s="1140"/>
      <c r="F8" s="1140"/>
      <c r="G8" s="1140"/>
      <c r="H8" s="1140"/>
      <c r="I8" s="1140"/>
      <c r="J8" s="1140"/>
      <c r="K8" s="1140"/>
      <c r="L8" s="1140"/>
      <c r="M8" s="1140"/>
      <c r="N8" s="1140"/>
      <c r="O8" s="1140"/>
      <c r="P8" s="1140"/>
      <c r="Q8" s="1140"/>
      <c r="R8" s="1140"/>
      <c r="S8" s="1140"/>
      <c r="T8" s="1140"/>
      <c r="U8" s="1140"/>
      <c r="V8" s="1140"/>
      <c r="W8" s="1140"/>
      <c r="X8" s="1140"/>
      <c r="Y8" s="59"/>
    </row>
    <row r="9" spans="1:27" ht="15" hidden="1" customHeight="1">
      <c r="A9" s="43"/>
      <c r="B9" s="78"/>
      <c r="C9" s="77"/>
      <c r="D9" s="60"/>
      <c r="E9" s="1140"/>
      <c r="F9" s="1140"/>
      <c r="G9" s="1140"/>
      <c r="H9" s="1140"/>
      <c r="I9" s="1140"/>
      <c r="J9" s="1140"/>
      <c r="K9" s="1140"/>
      <c r="L9" s="1140"/>
      <c r="M9" s="1140"/>
      <c r="N9" s="1140"/>
      <c r="O9" s="1140"/>
      <c r="P9" s="1140"/>
      <c r="Q9" s="1140"/>
      <c r="R9" s="1140"/>
      <c r="S9" s="1140"/>
      <c r="T9" s="1140"/>
      <c r="U9" s="1140"/>
      <c r="V9" s="1140"/>
      <c r="W9" s="1140"/>
      <c r="X9" s="1140"/>
      <c r="Y9" s="59"/>
    </row>
    <row r="10" spans="1:27" ht="10.5" hidden="1" customHeight="1">
      <c r="A10" s="43"/>
      <c r="B10" s="78"/>
      <c r="C10" s="77"/>
      <c r="D10" s="60"/>
      <c r="E10" s="1140"/>
      <c r="F10" s="1140"/>
      <c r="G10" s="1140"/>
      <c r="H10" s="1140"/>
      <c r="I10" s="1140"/>
      <c r="J10" s="1140"/>
      <c r="K10" s="1140"/>
      <c r="L10" s="1140"/>
      <c r="M10" s="1140"/>
      <c r="N10" s="1140"/>
      <c r="O10" s="1140"/>
      <c r="P10" s="1140"/>
      <c r="Q10" s="1140"/>
      <c r="R10" s="1140"/>
      <c r="S10" s="1140"/>
      <c r="T10" s="1140"/>
      <c r="U10" s="1140"/>
      <c r="V10" s="1140"/>
      <c r="W10" s="1140"/>
      <c r="X10" s="1140"/>
      <c r="Y10" s="59"/>
    </row>
    <row r="11" spans="1:27" ht="27" hidden="1" customHeight="1">
      <c r="A11" s="43"/>
      <c r="B11" s="78"/>
      <c r="C11" s="77"/>
      <c r="D11" s="60"/>
      <c r="E11" s="1140"/>
      <c r="F11" s="1140"/>
      <c r="G11" s="1140"/>
      <c r="H11" s="1140"/>
      <c r="I11" s="1140"/>
      <c r="J11" s="1140"/>
      <c r="K11" s="1140"/>
      <c r="L11" s="1140"/>
      <c r="M11" s="1140"/>
      <c r="N11" s="1140"/>
      <c r="O11" s="1140"/>
      <c r="P11" s="1140"/>
      <c r="Q11" s="1140"/>
      <c r="R11" s="1140"/>
      <c r="S11" s="1140"/>
      <c r="T11" s="1140"/>
      <c r="U11" s="1140"/>
      <c r="V11" s="1140"/>
      <c r="W11" s="1140"/>
      <c r="X11" s="1140"/>
      <c r="Y11" s="59"/>
    </row>
    <row r="12" spans="1:27" ht="12" hidden="1" customHeight="1">
      <c r="A12" s="43"/>
      <c r="B12" s="78"/>
      <c r="C12" s="77"/>
      <c r="D12" s="60"/>
      <c r="E12" s="1140"/>
      <c r="F12" s="1140"/>
      <c r="G12" s="1140"/>
      <c r="H12" s="1140"/>
      <c r="I12" s="1140"/>
      <c r="J12" s="1140"/>
      <c r="K12" s="1140"/>
      <c r="L12" s="1140"/>
      <c r="M12" s="1140"/>
      <c r="N12" s="1140"/>
      <c r="O12" s="1140"/>
      <c r="P12" s="1140"/>
      <c r="Q12" s="1140"/>
      <c r="R12" s="1140"/>
      <c r="S12" s="1140"/>
      <c r="T12" s="1140"/>
      <c r="U12" s="1140"/>
      <c r="V12" s="1140"/>
      <c r="W12" s="1140"/>
      <c r="X12" s="1140"/>
      <c r="Y12" s="59"/>
    </row>
    <row r="13" spans="1:27" ht="38.25" hidden="1" customHeight="1">
      <c r="A13" s="43"/>
      <c r="B13" s="78"/>
      <c r="C13" s="77"/>
      <c r="D13" s="60"/>
      <c r="E13" s="1140"/>
      <c r="F13" s="1140"/>
      <c r="G13" s="1140"/>
      <c r="H13" s="1140"/>
      <c r="I13" s="1140"/>
      <c r="J13" s="1140"/>
      <c r="K13" s="1140"/>
      <c r="L13" s="1140"/>
      <c r="M13" s="1140"/>
      <c r="N13" s="1140"/>
      <c r="O13" s="1140"/>
      <c r="P13" s="1140"/>
      <c r="Q13" s="1140"/>
      <c r="R13" s="1140"/>
      <c r="S13" s="1140"/>
      <c r="T13" s="1140"/>
      <c r="U13" s="1140"/>
      <c r="V13" s="1140"/>
      <c r="W13" s="1140"/>
      <c r="X13" s="1140"/>
      <c r="Y13" s="73"/>
    </row>
    <row r="14" spans="1:27" ht="15" hidden="1" customHeight="1">
      <c r="A14" s="43"/>
      <c r="B14" s="78"/>
      <c r="C14" s="77"/>
      <c r="D14" s="60"/>
      <c r="E14" s="1140"/>
      <c r="F14" s="1140"/>
      <c r="G14" s="1140"/>
      <c r="H14" s="1140"/>
      <c r="I14" s="1140"/>
      <c r="J14" s="1140"/>
      <c r="K14" s="1140"/>
      <c r="L14" s="1140"/>
      <c r="M14" s="1140"/>
      <c r="N14" s="1140"/>
      <c r="O14" s="1140"/>
      <c r="P14" s="1140"/>
      <c r="Q14" s="1140"/>
      <c r="R14" s="1140"/>
      <c r="S14" s="1140"/>
      <c r="T14" s="1140"/>
      <c r="U14" s="1140"/>
      <c r="V14" s="1140"/>
      <c r="W14" s="1140"/>
      <c r="X14" s="1140"/>
      <c r="Y14" s="59"/>
    </row>
    <row r="15" spans="1:27" ht="15" hidden="1">
      <c r="A15" s="43"/>
      <c r="B15" s="78"/>
      <c r="C15" s="77"/>
      <c r="D15" s="60"/>
      <c r="E15" s="1140"/>
      <c r="F15" s="1140"/>
      <c r="G15" s="1140"/>
      <c r="H15" s="1140"/>
      <c r="I15" s="1140"/>
      <c r="J15" s="1140"/>
      <c r="K15" s="1140"/>
      <c r="L15" s="1140"/>
      <c r="M15" s="1140"/>
      <c r="N15" s="1140"/>
      <c r="O15" s="1140"/>
      <c r="P15" s="1140"/>
      <c r="Q15" s="1140"/>
      <c r="R15" s="1140"/>
      <c r="S15" s="1140"/>
      <c r="T15" s="1140"/>
      <c r="U15" s="1140"/>
      <c r="V15" s="1140"/>
      <c r="W15" s="1140"/>
      <c r="X15" s="1140"/>
      <c r="Y15" s="59"/>
    </row>
    <row r="16" spans="1:27" ht="15" hidden="1">
      <c r="A16" s="43"/>
      <c r="B16" s="78"/>
      <c r="C16" s="77"/>
      <c r="D16" s="60"/>
      <c r="E16" s="1140"/>
      <c r="F16" s="1140"/>
      <c r="G16" s="1140"/>
      <c r="H16" s="1140"/>
      <c r="I16" s="1140"/>
      <c r="J16" s="1140"/>
      <c r="K16" s="1140"/>
      <c r="L16" s="1140"/>
      <c r="M16" s="1140"/>
      <c r="N16" s="1140"/>
      <c r="O16" s="1140"/>
      <c r="P16" s="1140"/>
      <c r="Q16" s="1140"/>
      <c r="R16" s="1140"/>
      <c r="S16" s="1140"/>
      <c r="T16" s="1140"/>
      <c r="U16" s="1140"/>
      <c r="V16" s="1140"/>
      <c r="W16" s="1140"/>
      <c r="X16" s="1140"/>
      <c r="Y16" s="59"/>
    </row>
    <row r="17" spans="1:25" ht="15" hidden="1" customHeight="1">
      <c r="A17" s="43"/>
      <c r="B17" s="78"/>
      <c r="C17" s="77"/>
      <c r="D17" s="60"/>
      <c r="E17" s="1140"/>
      <c r="F17" s="1140"/>
      <c r="G17" s="1140"/>
      <c r="H17" s="1140"/>
      <c r="I17" s="1140"/>
      <c r="J17" s="1140"/>
      <c r="K17" s="1140"/>
      <c r="L17" s="1140"/>
      <c r="M17" s="1140"/>
      <c r="N17" s="1140"/>
      <c r="O17" s="1140"/>
      <c r="P17" s="1140"/>
      <c r="Q17" s="1140"/>
      <c r="R17" s="1140"/>
      <c r="S17" s="1140"/>
      <c r="T17" s="1140"/>
      <c r="U17" s="1140"/>
      <c r="V17" s="1140"/>
      <c r="W17" s="1140"/>
      <c r="X17" s="1140"/>
      <c r="Y17" s="59"/>
    </row>
    <row r="18" spans="1:25" ht="15" hidden="1">
      <c r="A18" s="43"/>
      <c r="B18" s="78"/>
      <c r="C18" s="77"/>
      <c r="D18" s="60"/>
      <c r="E18" s="1140"/>
      <c r="F18" s="1140"/>
      <c r="G18" s="1140"/>
      <c r="H18" s="1140"/>
      <c r="I18" s="1140"/>
      <c r="J18" s="1140"/>
      <c r="K18" s="1140"/>
      <c r="L18" s="1140"/>
      <c r="M18" s="1140"/>
      <c r="N18" s="1140"/>
      <c r="O18" s="1140"/>
      <c r="P18" s="1140"/>
      <c r="Q18" s="1140"/>
      <c r="R18" s="1140"/>
      <c r="S18" s="1140"/>
      <c r="T18" s="1140"/>
      <c r="U18" s="1140"/>
      <c r="V18" s="1140"/>
      <c r="W18" s="1140"/>
      <c r="X18" s="1140"/>
      <c r="Y18" s="59"/>
    </row>
    <row r="19" spans="1:25" ht="59.25" hidden="1" customHeight="1">
      <c r="A19" s="43"/>
      <c r="B19" s="78"/>
      <c r="C19" s="77"/>
      <c r="D19" s="66"/>
      <c r="E19" s="1140"/>
      <c r="F19" s="1140"/>
      <c r="G19" s="1140"/>
      <c r="H19" s="1140"/>
      <c r="I19" s="1140"/>
      <c r="J19" s="1140"/>
      <c r="K19" s="1140"/>
      <c r="L19" s="1140"/>
      <c r="M19" s="1140"/>
      <c r="N19" s="1140"/>
      <c r="O19" s="1140"/>
      <c r="P19" s="1140"/>
      <c r="Q19" s="1140"/>
      <c r="R19" s="1140"/>
      <c r="S19" s="1140"/>
      <c r="T19" s="1140"/>
      <c r="U19" s="1140"/>
      <c r="V19" s="1140"/>
      <c r="W19" s="1140"/>
      <c r="X19" s="1140"/>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5" t="s">
        <v>254</v>
      </c>
      <c r="G21" s="1146"/>
      <c r="H21" s="1146"/>
      <c r="I21" s="1146"/>
      <c r="J21" s="1146"/>
      <c r="K21" s="1146"/>
      <c r="L21" s="1146"/>
      <c r="M21" s="1146"/>
      <c r="N21" s="60"/>
      <c r="O21" s="71" t="s">
        <v>237</v>
      </c>
      <c r="P21" s="1147" t="s">
        <v>238</v>
      </c>
      <c r="Q21" s="1148"/>
      <c r="R21" s="1148"/>
      <c r="S21" s="1148"/>
      <c r="T21" s="1148"/>
      <c r="U21" s="1148"/>
      <c r="V21" s="1148"/>
      <c r="W21" s="1148"/>
      <c r="X21" s="1148"/>
      <c r="Y21" s="59"/>
    </row>
    <row r="22" spans="1:25" ht="14.25" hidden="1" customHeight="1">
      <c r="A22" s="43"/>
      <c r="B22" s="78"/>
      <c r="C22" s="77"/>
      <c r="D22" s="61"/>
      <c r="E22" s="94" t="s">
        <v>237</v>
      </c>
      <c r="F22" s="1145" t="s">
        <v>240</v>
      </c>
      <c r="G22" s="1146"/>
      <c r="H22" s="1146"/>
      <c r="I22" s="1146"/>
      <c r="J22" s="1146"/>
      <c r="K22" s="1146"/>
      <c r="L22" s="1146"/>
      <c r="M22" s="1146"/>
      <c r="N22" s="60"/>
      <c r="O22" s="74" t="s">
        <v>237</v>
      </c>
      <c r="P22" s="1147" t="s">
        <v>587</v>
      </c>
      <c r="Q22" s="1148"/>
      <c r="R22" s="1148"/>
      <c r="S22" s="1148"/>
      <c r="T22" s="1148"/>
      <c r="U22" s="1148"/>
      <c r="V22" s="1148"/>
      <c r="W22" s="1148"/>
      <c r="X22" s="1148"/>
      <c r="Y22" s="59"/>
    </row>
    <row r="23" spans="1:25" ht="27" hidden="1" customHeight="1">
      <c r="A23" s="43"/>
      <c r="B23" s="78"/>
      <c r="C23" s="77"/>
      <c r="D23" s="61"/>
      <c r="E23" s="60"/>
      <c r="F23" s="60"/>
      <c r="G23" s="60"/>
      <c r="H23" s="60"/>
      <c r="I23" s="60"/>
      <c r="J23" s="60"/>
      <c r="K23" s="60"/>
      <c r="L23" s="60"/>
      <c r="M23" s="60"/>
      <c r="N23" s="60"/>
      <c r="O23" s="60"/>
      <c r="P23" s="1141"/>
      <c r="Q23" s="1141"/>
      <c r="R23" s="1141"/>
      <c r="S23" s="1141"/>
      <c r="T23" s="1141"/>
      <c r="U23" s="1141"/>
      <c r="V23" s="1141"/>
      <c r="W23" s="1141"/>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4" t="s">
        <v>394</v>
      </c>
      <c r="F35" s="1144"/>
      <c r="G35" s="1144"/>
      <c r="H35" s="1144"/>
      <c r="I35" s="1144"/>
      <c r="J35" s="1144"/>
      <c r="K35" s="1144"/>
      <c r="L35" s="1144"/>
      <c r="M35" s="1144"/>
      <c r="N35" s="1144"/>
      <c r="O35" s="1144"/>
      <c r="P35" s="1144"/>
      <c r="Q35" s="1144"/>
      <c r="R35" s="1144"/>
      <c r="S35" s="1144"/>
      <c r="T35" s="1144"/>
      <c r="U35" s="1144"/>
      <c r="V35" s="1144"/>
      <c r="W35" s="1144"/>
      <c r="X35" s="1144"/>
      <c r="Y35" s="59"/>
    </row>
    <row r="36" spans="1:25" ht="38.25" hidden="1" customHeight="1">
      <c r="A36" s="43"/>
      <c r="B36" s="78"/>
      <c r="C36" s="77"/>
      <c r="D36" s="61"/>
      <c r="E36" s="1144"/>
      <c r="F36" s="1144"/>
      <c r="G36" s="1144"/>
      <c r="H36" s="1144"/>
      <c r="I36" s="1144"/>
      <c r="J36" s="1144"/>
      <c r="K36" s="1144"/>
      <c r="L36" s="1144"/>
      <c r="M36" s="1144"/>
      <c r="N36" s="1144"/>
      <c r="O36" s="1144"/>
      <c r="P36" s="1144"/>
      <c r="Q36" s="1144"/>
      <c r="R36" s="1144"/>
      <c r="S36" s="1144"/>
      <c r="T36" s="1144"/>
      <c r="U36" s="1144"/>
      <c r="V36" s="1144"/>
      <c r="W36" s="1144"/>
      <c r="X36" s="1144"/>
      <c r="Y36" s="59"/>
    </row>
    <row r="37" spans="1:25" ht="9.75" hidden="1" customHeight="1">
      <c r="A37" s="43"/>
      <c r="B37" s="78"/>
      <c r="C37" s="77"/>
      <c r="D37" s="61"/>
      <c r="E37" s="1144"/>
      <c r="F37" s="1144"/>
      <c r="G37" s="1144"/>
      <c r="H37" s="1144"/>
      <c r="I37" s="1144"/>
      <c r="J37" s="1144"/>
      <c r="K37" s="1144"/>
      <c r="L37" s="1144"/>
      <c r="M37" s="1144"/>
      <c r="N37" s="1144"/>
      <c r="O37" s="1144"/>
      <c r="P37" s="1144"/>
      <c r="Q37" s="1144"/>
      <c r="R37" s="1144"/>
      <c r="S37" s="1144"/>
      <c r="T37" s="1144"/>
      <c r="U37" s="1144"/>
      <c r="V37" s="1144"/>
      <c r="W37" s="1144"/>
      <c r="X37" s="1144"/>
      <c r="Y37" s="59"/>
    </row>
    <row r="38" spans="1:25" ht="51" hidden="1" customHeight="1">
      <c r="A38" s="43"/>
      <c r="B38" s="78"/>
      <c r="C38" s="77"/>
      <c r="D38" s="61"/>
      <c r="E38" s="1144"/>
      <c r="F38" s="1144"/>
      <c r="G38" s="1144"/>
      <c r="H38" s="1144"/>
      <c r="I38" s="1144"/>
      <c r="J38" s="1144"/>
      <c r="K38" s="1144"/>
      <c r="L38" s="1144"/>
      <c r="M38" s="1144"/>
      <c r="N38" s="1144"/>
      <c r="O38" s="1144"/>
      <c r="P38" s="1144"/>
      <c r="Q38" s="1144"/>
      <c r="R38" s="1144"/>
      <c r="S38" s="1144"/>
      <c r="T38" s="1144"/>
      <c r="U38" s="1144"/>
      <c r="V38" s="1144"/>
      <c r="W38" s="1144"/>
      <c r="X38" s="1144"/>
      <c r="Y38" s="59"/>
    </row>
    <row r="39" spans="1:25" ht="15" hidden="1" customHeight="1">
      <c r="A39" s="43"/>
      <c r="B39" s="78"/>
      <c r="C39" s="77"/>
      <c r="D39" s="61"/>
      <c r="E39" s="1144"/>
      <c r="F39" s="1144"/>
      <c r="G39" s="1144"/>
      <c r="H39" s="1144"/>
      <c r="I39" s="1144"/>
      <c r="J39" s="1144"/>
      <c r="K39" s="1144"/>
      <c r="L39" s="1144"/>
      <c r="M39" s="1144"/>
      <c r="N39" s="1144"/>
      <c r="O39" s="1144"/>
      <c r="P39" s="1144"/>
      <c r="Q39" s="1144"/>
      <c r="R39" s="1144"/>
      <c r="S39" s="1144"/>
      <c r="T39" s="1144"/>
      <c r="U39" s="1144"/>
      <c r="V39" s="1144"/>
      <c r="W39" s="1144"/>
      <c r="X39" s="1144"/>
      <c r="Y39" s="59"/>
    </row>
    <row r="40" spans="1:25" ht="12" hidden="1" customHeight="1">
      <c r="A40" s="43"/>
      <c r="B40" s="78"/>
      <c r="C40" s="77"/>
      <c r="D40" s="61"/>
      <c r="E40" s="1130"/>
      <c r="F40" s="1131"/>
      <c r="G40" s="1131"/>
      <c r="H40" s="1131"/>
      <c r="I40" s="1131"/>
      <c r="J40" s="1131"/>
      <c r="K40" s="1131"/>
      <c r="L40" s="1131"/>
      <c r="M40" s="1131"/>
      <c r="N40" s="1131"/>
      <c r="O40" s="1131"/>
      <c r="P40" s="1131"/>
      <c r="Q40" s="1131"/>
      <c r="R40" s="1131"/>
      <c r="S40" s="1131"/>
      <c r="T40" s="1131"/>
      <c r="U40" s="1131"/>
      <c r="V40" s="1131"/>
      <c r="W40" s="1131"/>
      <c r="X40" s="1131"/>
      <c r="Y40" s="59"/>
    </row>
    <row r="41" spans="1:25" ht="38.25" hidden="1" customHeight="1">
      <c r="A41" s="43"/>
      <c r="B41" s="78"/>
      <c r="C41" s="77"/>
      <c r="D41" s="61"/>
      <c r="E41" s="1144"/>
      <c r="F41" s="1144"/>
      <c r="G41" s="1144"/>
      <c r="H41" s="1144"/>
      <c r="I41" s="1144"/>
      <c r="J41" s="1144"/>
      <c r="K41" s="1144"/>
      <c r="L41" s="1144"/>
      <c r="M41" s="1144"/>
      <c r="N41" s="1144"/>
      <c r="O41" s="1144"/>
      <c r="P41" s="1144"/>
      <c r="Q41" s="1144"/>
      <c r="R41" s="1144"/>
      <c r="S41" s="1144"/>
      <c r="T41" s="1144"/>
      <c r="U41" s="1144"/>
      <c r="V41" s="1144"/>
      <c r="W41" s="1144"/>
      <c r="X41" s="1144"/>
      <c r="Y41" s="59"/>
    </row>
    <row r="42" spans="1:25" ht="15" hidden="1">
      <c r="A42" s="43"/>
      <c r="B42" s="78"/>
      <c r="C42" s="77"/>
      <c r="D42" s="61"/>
      <c r="E42" s="1144"/>
      <c r="F42" s="1144"/>
      <c r="G42" s="1144"/>
      <c r="H42" s="1144"/>
      <c r="I42" s="1144"/>
      <c r="J42" s="1144"/>
      <c r="K42" s="1144"/>
      <c r="L42" s="1144"/>
      <c r="M42" s="1144"/>
      <c r="N42" s="1144"/>
      <c r="O42" s="1144"/>
      <c r="P42" s="1144"/>
      <c r="Q42" s="1144"/>
      <c r="R42" s="1144"/>
      <c r="S42" s="1144"/>
      <c r="T42" s="1144"/>
      <c r="U42" s="1144"/>
      <c r="V42" s="1144"/>
      <c r="W42" s="1144"/>
      <c r="X42" s="1144"/>
      <c r="Y42" s="59"/>
    </row>
    <row r="43" spans="1:25" ht="15" hidden="1">
      <c r="A43" s="43"/>
      <c r="B43" s="78"/>
      <c r="C43" s="77"/>
      <c r="D43" s="61"/>
      <c r="E43" s="1144"/>
      <c r="F43" s="1144"/>
      <c r="G43" s="1144"/>
      <c r="H43" s="1144"/>
      <c r="I43" s="1144"/>
      <c r="J43" s="1144"/>
      <c r="K43" s="1144"/>
      <c r="L43" s="1144"/>
      <c r="M43" s="1144"/>
      <c r="N43" s="1144"/>
      <c r="O43" s="1144"/>
      <c r="P43" s="1144"/>
      <c r="Q43" s="1144"/>
      <c r="R43" s="1144"/>
      <c r="S43" s="1144"/>
      <c r="T43" s="1144"/>
      <c r="U43" s="1144"/>
      <c r="V43" s="1144"/>
      <c r="W43" s="1144"/>
      <c r="X43" s="1144"/>
      <c r="Y43" s="59"/>
    </row>
    <row r="44" spans="1:25" ht="33.75" hidden="1" customHeight="1">
      <c r="A44" s="43"/>
      <c r="B44" s="78"/>
      <c r="C44" s="77"/>
      <c r="D44" s="66"/>
      <c r="E44" s="1144"/>
      <c r="F44" s="1144"/>
      <c r="G44" s="1144"/>
      <c r="H44" s="1144"/>
      <c r="I44" s="1144"/>
      <c r="J44" s="1144"/>
      <c r="K44" s="1144"/>
      <c r="L44" s="1144"/>
      <c r="M44" s="1144"/>
      <c r="N44" s="1144"/>
      <c r="O44" s="1144"/>
      <c r="P44" s="1144"/>
      <c r="Q44" s="1144"/>
      <c r="R44" s="1144"/>
      <c r="S44" s="1144"/>
      <c r="T44" s="1144"/>
      <c r="U44" s="1144"/>
      <c r="V44" s="1144"/>
      <c r="W44" s="1144"/>
      <c r="X44" s="1144"/>
      <c r="Y44" s="59"/>
    </row>
    <row r="45" spans="1:25" ht="15" hidden="1">
      <c r="A45" s="43"/>
      <c r="B45" s="78"/>
      <c r="C45" s="77"/>
      <c r="D45" s="66"/>
      <c r="E45" s="1144"/>
      <c r="F45" s="1144"/>
      <c r="G45" s="1144"/>
      <c r="H45" s="1144"/>
      <c r="I45" s="1144"/>
      <c r="J45" s="1144"/>
      <c r="K45" s="1144"/>
      <c r="L45" s="1144"/>
      <c r="M45" s="1144"/>
      <c r="N45" s="1144"/>
      <c r="O45" s="1144"/>
      <c r="P45" s="1144"/>
      <c r="Q45" s="1144"/>
      <c r="R45" s="1144"/>
      <c r="S45" s="1144"/>
      <c r="T45" s="1144"/>
      <c r="U45" s="1144"/>
      <c r="V45" s="1144"/>
      <c r="W45" s="1144"/>
      <c r="X45" s="1144"/>
      <c r="Y45" s="59"/>
    </row>
    <row r="46" spans="1:25" ht="24" hidden="1" customHeight="1">
      <c r="A46" s="43"/>
      <c r="B46" s="78"/>
      <c r="C46" s="77"/>
      <c r="D46" s="61"/>
      <c r="E46" s="1132" t="s">
        <v>236</v>
      </c>
      <c r="F46" s="1132"/>
      <c r="G46" s="1132"/>
      <c r="H46" s="1132"/>
      <c r="I46" s="1132"/>
      <c r="J46" s="1132"/>
      <c r="K46" s="1132"/>
      <c r="L46" s="1132"/>
      <c r="M46" s="1132"/>
      <c r="N46" s="1132"/>
      <c r="O46" s="1132"/>
      <c r="P46" s="1132"/>
      <c r="Q46" s="1132"/>
      <c r="R46" s="1132"/>
      <c r="S46" s="1132"/>
      <c r="T46" s="1132"/>
      <c r="U46" s="1132"/>
      <c r="V46" s="1132"/>
      <c r="W46" s="1132"/>
      <c r="X46" s="1132"/>
      <c r="Y46" s="59"/>
    </row>
    <row r="47" spans="1:25" ht="37.5" hidden="1" customHeight="1">
      <c r="A47" s="43"/>
      <c r="B47" s="78"/>
      <c r="C47" s="77"/>
      <c r="D47" s="61"/>
      <c r="E47" s="1132"/>
      <c r="F47" s="1132"/>
      <c r="G47" s="1132"/>
      <c r="H47" s="1132"/>
      <c r="I47" s="1132"/>
      <c r="J47" s="1132"/>
      <c r="K47" s="1132"/>
      <c r="L47" s="1132"/>
      <c r="M47" s="1132"/>
      <c r="N47" s="1132"/>
      <c r="O47" s="1132"/>
      <c r="P47" s="1132"/>
      <c r="Q47" s="1132"/>
      <c r="R47" s="1132"/>
      <c r="S47" s="1132"/>
      <c r="T47" s="1132"/>
      <c r="U47" s="1132"/>
      <c r="V47" s="1132"/>
      <c r="W47" s="1132"/>
      <c r="X47" s="1132"/>
      <c r="Y47" s="59"/>
    </row>
    <row r="48" spans="1:25" ht="24" hidden="1" customHeight="1">
      <c r="A48" s="43"/>
      <c r="B48" s="78"/>
      <c r="C48" s="77"/>
      <c r="D48" s="61"/>
      <c r="E48" s="1132"/>
      <c r="F48" s="1132"/>
      <c r="G48" s="1132"/>
      <c r="H48" s="1132"/>
      <c r="I48" s="1132"/>
      <c r="J48" s="1132"/>
      <c r="K48" s="1132"/>
      <c r="L48" s="1132"/>
      <c r="M48" s="1132"/>
      <c r="N48" s="1132"/>
      <c r="O48" s="1132"/>
      <c r="P48" s="1132"/>
      <c r="Q48" s="1132"/>
      <c r="R48" s="1132"/>
      <c r="S48" s="1132"/>
      <c r="T48" s="1132"/>
      <c r="U48" s="1132"/>
      <c r="V48" s="1132"/>
      <c r="W48" s="1132"/>
      <c r="X48" s="1132"/>
      <c r="Y48" s="59"/>
    </row>
    <row r="49" spans="1:25" ht="51" hidden="1" customHeight="1">
      <c r="A49" s="43"/>
      <c r="B49" s="78"/>
      <c r="C49" s="77"/>
      <c r="D49" s="61"/>
      <c r="E49" s="1132"/>
      <c r="F49" s="1132"/>
      <c r="G49" s="1132"/>
      <c r="H49" s="1132"/>
      <c r="I49" s="1132"/>
      <c r="J49" s="1132"/>
      <c r="K49" s="1132"/>
      <c r="L49" s="1132"/>
      <c r="M49" s="1132"/>
      <c r="N49" s="1132"/>
      <c r="O49" s="1132"/>
      <c r="P49" s="1132"/>
      <c r="Q49" s="1132"/>
      <c r="R49" s="1132"/>
      <c r="S49" s="1132"/>
      <c r="T49" s="1132"/>
      <c r="U49" s="1132"/>
      <c r="V49" s="1132"/>
      <c r="W49" s="1132"/>
      <c r="X49" s="1132"/>
      <c r="Y49" s="59"/>
    </row>
    <row r="50" spans="1:25" ht="15" hidden="1">
      <c r="A50" s="43"/>
      <c r="B50" s="78"/>
      <c r="C50" s="77"/>
      <c r="D50" s="61"/>
      <c r="E50" s="1132"/>
      <c r="F50" s="1132"/>
      <c r="G50" s="1132"/>
      <c r="H50" s="1132"/>
      <c r="I50" s="1132"/>
      <c r="J50" s="1132"/>
      <c r="K50" s="1132"/>
      <c r="L50" s="1132"/>
      <c r="M50" s="1132"/>
      <c r="N50" s="1132"/>
      <c r="O50" s="1132"/>
      <c r="P50" s="1132"/>
      <c r="Q50" s="1132"/>
      <c r="R50" s="1132"/>
      <c r="S50" s="1132"/>
      <c r="T50" s="1132"/>
      <c r="U50" s="1132"/>
      <c r="V50" s="1132"/>
      <c r="W50" s="1132"/>
      <c r="X50" s="1132"/>
      <c r="Y50" s="59"/>
    </row>
    <row r="51" spans="1:25" ht="15" hidden="1">
      <c r="A51" s="43"/>
      <c r="B51" s="78"/>
      <c r="C51" s="77"/>
      <c r="D51" s="61"/>
      <c r="E51" s="1132"/>
      <c r="F51" s="1132"/>
      <c r="G51" s="1132"/>
      <c r="H51" s="1132"/>
      <c r="I51" s="1132"/>
      <c r="J51" s="1132"/>
      <c r="K51" s="1132"/>
      <c r="L51" s="1132"/>
      <c r="M51" s="1132"/>
      <c r="N51" s="1132"/>
      <c r="O51" s="1132"/>
      <c r="P51" s="1132"/>
      <c r="Q51" s="1132"/>
      <c r="R51" s="1132"/>
      <c r="S51" s="1132"/>
      <c r="T51" s="1132"/>
      <c r="U51" s="1132"/>
      <c r="V51" s="1132"/>
      <c r="W51" s="1132"/>
      <c r="X51" s="1132"/>
      <c r="Y51" s="59"/>
    </row>
    <row r="52" spans="1:25" ht="15" hidden="1">
      <c r="A52" s="43"/>
      <c r="B52" s="78"/>
      <c r="C52" s="77"/>
      <c r="D52" s="61"/>
      <c r="E52" s="1132"/>
      <c r="F52" s="1132"/>
      <c r="G52" s="1132"/>
      <c r="H52" s="1132"/>
      <c r="I52" s="1132"/>
      <c r="J52" s="1132"/>
      <c r="K52" s="1132"/>
      <c r="L52" s="1132"/>
      <c r="M52" s="1132"/>
      <c r="N52" s="1132"/>
      <c r="O52" s="1132"/>
      <c r="P52" s="1132"/>
      <c r="Q52" s="1132"/>
      <c r="R52" s="1132"/>
      <c r="S52" s="1132"/>
      <c r="T52" s="1132"/>
      <c r="U52" s="1132"/>
      <c r="V52" s="1132"/>
      <c r="W52" s="1132"/>
      <c r="X52" s="1132"/>
      <c r="Y52" s="59"/>
    </row>
    <row r="53" spans="1:25" ht="15" hidden="1">
      <c r="A53" s="43"/>
      <c r="B53" s="78"/>
      <c r="C53" s="77"/>
      <c r="D53" s="61"/>
      <c r="E53" s="1132"/>
      <c r="F53" s="1132"/>
      <c r="G53" s="1132"/>
      <c r="H53" s="1132"/>
      <c r="I53" s="1132"/>
      <c r="J53" s="1132"/>
      <c r="K53" s="1132"/>
      <c r="L53" s="1132"/>
      <c r="M53" s="1132"/>
      <c r="N53" s="1132"/>
      <c r="O53" s="1132"/>
      <c r="P53" s="1132"/>
      <c r="Q53" s="1132"/>
      <c r="R53" s="1132"/>
      <c r="S53" s="1132"/>
      <c r="T53" s="1132"/>
      <c r="U53" s="1132"/>
      <c r="V53" s="1132"/>
      <c r="W53" s="1132"/>
      <c r="X53" s="1132"/>
      <c r="Y53" s="59"/>
    </row>
    <row r="54" spans="1:25" ht="15" hidden="1">
      <c r="A54" s="43"/>
      <c r="B54" s="78"/>
      <c r="C54" s="77"/>
      <c r="D54" s="61"/>
      <c r="E54" s="1132"/>
      <c r="F54" s="1132"/>
      <c r="G54" s="1132"/>
      <c r="H54" s="1132"/>
      <c r="I54" s="1132"/>
      <c r="J54" s="1132"/>
      <c r="K54" s="1132"/>
      <c r="L54" s="1132"/>
      <c r="M54" s="1132"/>
      <c r="N54" s="1132"/>
      <c r="O54" s="1132"/>
      <c r="P54" s="1132"/>
      <c r="Q54" s="1132"/>
      <c r="R54" s="1132"/>
      <c r="S54" s="1132"/>
      <c r="T54" s="1132"/>
      <c r="U54" s="1132"/>
      <c r="V54" s="1132"/>
      <c r="W54" s="1132"/>
      <c r="X54" s="1132"/>
      <c r="Y54" s="59"/>
    </row>
    <row r="55" spans="1:25" ht="15" hidden="1">
      <c r="A55" s="43"/>
      <c r="B55" s="78"/>
      <c r="C55" s="77"/>
      <c r="D55" s="61"/>
      <c r="E55" s="1132"/>
      <c r="F55" s="1132"/>
      <c r="G55" s="1132"/>
      <c r="H55" s="1132"/>
      <c r="I55" s="1132"/>
      <c r="J55" s="1132"/>
      <c r="K55" s="1132"/>
      <c r="L55" s="1132"/>
      <c r="M55" s="1132"/>
      <c r="N55" s="1132"/>
      <c r="O55" s="1132"/>
      <c r="P55" s="1132"/>
      <c r="Q55" s="1132"/>
      <c r="R55" s="1132"/>
      <c r="S55" s="1132"/>
      <c r="T55" s="1132"/>
      <c r="U55" s="1132"/>
      <c r="V55" s="1132"/>
      <c r="W55" s="1132"/>
      <c r="X55" s="1132"/>
      <c r="Y55" s="59"/>
    </row>
    <row r="56" spans="1:25" ht="25.5" hidden="1" customHeight="1">
      <c r="A56" s="43"/>
      <c r="B56" s="78"/>
      <c r="C56" s="77"/>
      <c r="D56" s="66"/>
      <c r="E56" s="1132"/>
      <c r="F56" s="1132"/>
      <c r="G56" s="1132"/>
      <c r="H56" s="1132"/>
      <c r="I56" s="1132"/>
      <c r="J56" s="1132"/>
      <c r="K56" s="1132"/>
      <c r="L56" s="1132"/>
      <c r="M56" s="1132"/>
      <c r="N56" s="1132"/>
      <c r="O56" s="1132"/>
      <c r="P56" s="1132"/>
      <c r="Q56" s="1132"/>
      <c r="R56" s="1132"/>
      <c r="S56" s="1132"/>
      <c r="T56" s="1132"/>
      <c r="U56" s="1132"/>
      <c r="V56" s="1132"/>
      <c r="W56" s="1132"/>
      <c r="X56" s="1132"/>
      <c r="Y56" s="59"/>
    </row>
    <row r="57" spans="1:25" ht="15" hidden="1">
      <c r="A57" s="43"/>
      <c r="B57" s="78"/>
      <c r="C57" s="77"/>
      <c r="D57" s="66"/>
      <c r="E57" s="1132"/>
      <c r="F57" s="1132"/>
      <c r="G57" s="1132"/>
      <c r="H57" s="1132"/>
      <c r="I57" s="1132"/>
      <c r="J57" s="1132"/>
      <c r="K57" s="1132"/>
      <c r="L57" s="1132"/>
      <c r="M57" s="1132"/>
      <c r="N57" s="1132"/>
      <c r="O57" s="1132"/>
      <c r="P57" s="1132"/>
      <c r="Q57" s="1132"/>
      <c r="R57" s="1132"/>
      <c r="S57" s="1132"/>
      <c r="T57" s="1132"/>
      <c r="U57" s="1132"/>
      <c r="V57" s="1132"/>
      <c r="W57" s="1132"/>
      <c r="X57" s="1132"/>
      <c r="Y57" s="59"/>
    </row>
    <row r="58" spans="1:25" ht="15" hidden="1" customHeight="1">
      <c r="A58" s="43"/>
      <c r="B58" s="78"/>
      <c r="C58" s="77"/>
      <c r="D58" s="61"/>
      <c r="E58" s="1133" t="s">
        <v>395</v>
      </c>
      <c r="F58" s="1133"/>
      <c r="G58" s="1133"/>
      <c r="H58" s="1133"/>
      <c r="I58" s="1133"/>
      <c r="J58" s="1133"/>
      <c r="K58" s="1133"/>
      <c r="L58" s="1133"/>
      <c r="M58" s="1133"/>
      <c r="N58" s="1133"/>
      <c r="O58" s="1133"/>
      <c r="P58" s="1133"/>
      <c r="Q58" s="1133"/>
      <c r="R58" s="1133"/>
      <c r="S58" s="1133"/>
      <c r="T58" s="1133"/>
      <c r="U58" s="1133"/>
      <c r="V58" s="231"/>
      <c r="W58" s="231"/>
      <c r="X58" s="231"/>
      <c r="Y58" s="59"/>
    </row>
    <row r="59" spans="1:25" ht="15" hidden="1" customHeight="1">
      <c r="A59" s="43"/>
      <c r="B59" s="78"/>
      <c r="C59" s="77"/>
      <c r="D59" s="61"/>
      <c r="E59" s="1135"/>
      <c r="F59" s="1135"/>
      <c r="G59" s="1135"/>
      <c r="H59" s="1130"/>
      <c r="I59" s="1131"/>
      <c r="J59" s="1131"/>
      <c r="K59" s="1131"/>
      <c r="L59" s="1131"/>
      <c r="M59" s="1131"/>
      <c r="N59" s="1131"/>
      <c r="O59" s="1131"/>
      <c r="P59" s="1131"/>
      <c r="Q59" s="1131"/>
      <c r="R59" s="1131"/>
      <c r="S59" s="1131"/>
      <c r="T59" s="1131"/>
      <c r="U59" s="1131"/>
      <c r="V59" s="1131"/>
      <c r="W59" s="1131"/>
      <c r="X59" s="1131"/>
      <c r="Y59" s="59"/>
    </row>
    <row r="60" spans="1:25" ht="15" hidden="1" customHeight="1">
      <c r="A60" s="43"/>
      <c r="B60" s="78"/>
      <c r="C60" s="77"/>
      <c r="D60" s="61"/>
      <c r="E60" s="1134"/>
      <c r="F60" s="1134"/>
      <c r="G60" s="1134"/>
      <c r="H60" s="1129"/>
      <c r="I60" s="1129"/>
      <c r="J60" s="1129"/>
      <c r="K60" s="1129"/>
      <c r="L60" s="1129"/>
      <c r="M60" s="1129"/>
      <c r="N60" s="1129"/>
      <c r="O60" s="1129"/>
      <c r="P60" s="1129"/>
      <c r="Q60" s="1129"/>
      <c r="R60" s="1129"/>
      <c r="S60" s="1129"/>
      <c r="T60" s="1129"/>
      <c r="U60" s="1129"/>
      <c r="V60" s="1129"/>
      <c r="W60" s="1129"/>
      <c r="X60" s="1129"/>
      <c r="Y60" s="59"/>
    </row>
    <row r="61" spans="1:25" ht="15" hidden="1">
      <c r="A61" s="43"/>
      <c r="B61" s="78"/>
      <c r="C61" s="77"/>
      <c r="D61" s="61"/>
      <c r="E61" s="70"/>
      <c r="F61" s="68"/>
      <c r="G61" s="69"/>
      <c r="H61" s="1129"/>
      <c r="I61" s="1129"/>
      <c r="J61" s="1129"/>
      <c r="K61" s="1129"/>
      <c r="L61" s="1129"/>
      <c r="M61" s="1129"/>
      <c r="N61" s="1129"/>
      <c r="O61" s="1129"/>
      <c r="P61" s="1129"/>
      <c r="Q61" s="1129"/>
      <c r="R61" s="1129"/>
      <c r="S61" s="1129"/>
      <c r="T61" s="1129"/>
      <c r="U61" s="1129"/>
      <c r="V61" s="1129"/>
      <c r="W61" s="1129"/>
      <c r="X61" s="1129"/>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c r="A70" s="43"/>
      <c r="B70" s="78"/>
      <c r="C70" s="77"/>
      <c r="D70" s="61"/>
      <c r="E70" s="1133" t="s">
        <v>396</v>
      </c>
      <c r="F70" s="1133"/>
      <c r="G70" s="1133"/>
      <c r="H70" s="1133"/>
      <c r="I70" s="1133"/>
      <c r="J70" s="1133"/>
      <c r="K70" s="1133"/>
      <c r="L70" s="1133"/>
      <c r="M70" s="1133"/>
      <c r="N70" s="1133"/>
      <c r="O70" s="1133"/>
      <c r="P70" s="1133"/>
      <c r="Q70" s="1133"/>
      <c r="R70" s="1133"/>
      <c r="S70" s="1133"/>
      <c r="T70" s="1133"/>
      <c r="U70" s="448"/>
      <c r="V70" s="448"/>
      <c r="W70" s="448"/>
      <c r="X70" s="448"/>
      <c r="Y70" s="59"/>
    </row>
    <row r="71" spans="1:25" ht="15">
      <c r="A71" s="43"/>
      <c r="B71" s="78"/>
      <c r="C71" s="77"/>
      <c r="D71" s="61"/>
      <c r="E71" s="1133" t="s">
        <v>586</v>
      </c>
      <c r="F71" s="1133"/>
      <c r="G71" s="1133"/>
      <c r="H71" s="1133"/>
      <c r="I71" s="1133"/>
      <c r="J71" s="1133"/>
      <c r="K71" s="1133"/>
      <c r="L71" s="1133"/>
      <c r="M71" s="1133"/>
      <c r="N71" s="1133"/>
      <c r="O71" s="1133"/>
      <c r="P71" s="1133"/>
      <c r="Q71" s="1133"/>
      <c r="R71" s="1133"/>
      <c r="S71" s="1133"/>
      <c r="T71" s="1133"/>
      <c r="U71" s="449"/>
      <c r="V71" s="449"/>
      <c r="W71" s="449"/>
      <c r="X71" s="449"/>
      <c r="Y71" s="59"/>
    </row>
    <row r="72" spans="1:25" ht="40.5"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customHeight="1">
      <c r="A80" s="43"/>
      <c r="B80" s="78"/>
      <c r="C80" s="77"/>
      <c r="D80" s="61"/>
      <c r="E80" s="451"/>
      <c r="F80" s="451"/>
      <c r="G80" s="451"/>
      <c r="H80" s="451"/>
      <c r="Y80" s="59"/>
    </row>
    <row r="81" spans="1:25" ht="15" hidden="1">
      <c r="A81" s="43"/>
      <c r="B81" s="78"/>
      <c r="C81" s="77"/>
      <c r="D81" s="61"/>
      <c r="E81" s="1133" t="s">
        <v>395</v>
      </c>
      <c r="F81" s="1133"/>
      <c r="G81" s="1133"/>
      <c r="H81" s="1133"/>
      <c r="I81" s="1133"/>
      <c r="J81" s="1133"/>
      <c r="K81" s="1133"/>
      <c r="L81" s="1133"/>
      <c r="M81" s="1133"/>
      <c r="N81" s="1133"/>
      <c r="O81" s="1133"/>
      <c r="P81" s="1133"/>
      <c r="Q81" s="1133"/>
      <c r="R81" s="1133"/>
      <c r="S81" s="1133"/>
      <c r="T81" s="1133"/>
      <c r="U81" s="1133"/>
      <c r="V81" s="231"/>
      <c r="W81" s="231"/>
      <c r="X81" s="231"/>
      <c r="Y81" s="59"/>
    </row>
    <row r="82" spans="1:25" ht="15" hidden="1" customHeight="1">
      <c r="A82" s="43"/>
      <c r="B82" s="78"/>
      <c r="C82" s="77"/>
      <c r="D82" s="61"/>
      <c r="E82" s="1134"/>
      <c r="F82" s="1134"/>
      <c r="G82" s="1134"/>
      <c r="H82" s="1130"/>
      <c r="I82" s="1131"/>
      <c r="J82" s="1131"/>
      <c r="K82" s="1131"/>
      <c r="L82" s="1131"/>
      <c r="M82" s="1131"/>
      <c r="N82" s="1131"/>
      <c r="O82" s="1131"/>
      <c r="P82" s="1131"/>
      <c r="Q82" s="1131"/>
      <c r="R82" s="1131"/>
      <c r="S82" s="1131"/>
      <c r="T82" s="1131"/>
      <c r="U82" s="1131"/>
      <c r="V82" s="1131"/>
      <c r="W82" s="1131"/>
      <c r="X82" s="1131"/>
      <c r="Y82" s="59"/>
    </row>
    <row r="83" spans="1:25" ht="15" hidden="1" customHeight="1">
      <c r="A83" s="43"/>
      <c r="B83" s="78"/>
      <c r="C83" s="77"/>
      <c r="D83" s="61"/>
      <c r="Y83" s="59"/>
    </row>
    <row r="84" spans="1:25" ht="15" hidden="1" customHeight="1">
      <c r="A84" s="43"/>
      <c r="B84" s="78"/>
      <c r="C84" s="77"/>
      <c r="D84" s="61"/>
      <c r="E84" s="70"/>
      <c r="F84" s="68"/>
      <c r="G84" s="69"/>
      <c r="H84" s="1129"/>
      <c r="I84" s="1129"/>
      <c r="J84" s="1129"/>
      <c r="K84" s="1129"/>
      <c r="L84" s="1129"/>
      <c r="M84" s="1129"/>
      <c r="N84" s="1129"/>
      <c r="O84" s="1129"/>
      <c r="P84" s="1129"/>
      <c r="Q84" s="1129"/>
      <c r="R84" s="1129"/>
      <c r="S84" s="1129"/>
      <c r="T84" s="1129"/>
      <c r="U84" s="1129"/>
      <c r="V84" s="1129"/>
      <c r="W84" s="1129"/>
      <c r="X84" s="1129"/>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7" t="s">
        <v>235</v>
      </c>
      <c r="F98" s="1137"/>
      <c r="G98" s="1137"/>
      <c r="H98" s="1137"/>
      <c r="I98" s="1137"/>
      <c r="J98" s="1137"/>
      <c r="K98" s="1137"/>
      <c r="L98" s="1137"/>
      <c r="M98" s="1137"/>
      <c r="N98" s="1137"/>
      <c r="O98" s="1137"/>
      <c r="P98" s="1137"/>
      <c r="Q98" s="1137"/>
      <c r="R98" s="1137"/>
      <c r="S98" s="1137"/>
      <c r="T98" s="1137"/>
      <c r="U98" s="1137"/>
      <c r="V98" s="1137"/>
      <c r="W98" s="1137"/>
      <c r="X98" s="1137"/>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6" t="s">
        <v>234</v>
      </c>
      <c r="G100" s="1136"/>
      <c r="H100" s="1136"/>
      <c r="I100" s="1136"/>
      <c r="J100" s="1136"/>
      <c r="K100" s="1136"/>
      <c r="L100" s="1136"/>
      <c r="M100" s="1136"/>
      <c r="N100" s="1136"/>
      <c r="O100" s="1136"/>
      <c r="P100" s="1136"/>
      <c r="Q100" s="1136"/>
      <c r="R100" s="1136"/>
      <c r="S100" s="1136"/>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6" t="s">
        <v>233</v>
      </c>
      <c r="G102" s="1136"/>
      <c r="H102" s="1136"/>
      <c r="I102" s="1136"/>
      <c r="J102" s="1136"/>
      <c r="K102" s="1136"/>
      <c r="L102" s="1136"/>
      <c r="M102" s="1136"/>
      <c r="N102" s="1136"/>
      <c r="O102" s="1136"/>
      <c r="P102" s="1136"/>
      <c r="Q102" s="1136"/>
      <c r="R102" s="1136"/>
      <c r="S102" s="1136"/>
      <c r="T102" s="1136"/>
      <c r="U102" s="1136"/>
      <c r="V102" s="1136"/>
      <c r="W102" s="1136"/>
      <c r="X102" s="1136"/>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T0L/z4jsipJa9vlIzIulTig1OBi315jcDDib4c5YJrO8bd6tgFe5A5JcnFxaqrtfICpLxR1f98x9kG3VVGX0Hg==" saltValue="ZcyBEH9OAhiJ5F+aJep4tg==" spinCount="100000" sheet="1" objects="1" scenarios="1" formatColumns="0" formatRows="0"/>
  <dataConsolidate leftLabels="1"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xr:uid="{00000000-0004-0000-0200-000000000000}"/>
    <hyperlink ref="E58:U58" location="Инструкция!A1" tooltip="http://sp.eias.ru/index.php?a=add&amp;catid=76" display="Обратиться за помощью в службу технической поддержки" xr:uid="{00000000-0004-0000-0200-000001000000}"/>
    <hyperlink ref="E70:T70" location="Инструкция!A1" tooltip="http://support.eias.ru/knowledgebase.php?article=28" display="Инструкция по загрузке сопроводительных материалов" xr:uid="{00000000-0004-0000-0200-000002000000}"/>
    <hyperlink ref="E71:T71" location="Инструкция!A1" tooltip="http://eias.ru/files/shablon/FAS_JKH_OPEN_INFO_PRICE_WARM.pdf" display="Инструкция по работе с отчетной формой" xr:uid="{00000000-0004-0000-02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0" t="s">
        <v>491</v>
      </c>
      <c r="G2" s="1201"/>
      <c r="H2" s="1202"/>
      <c r="I2" s="434"/>
    </row>
    <row r="3" spans="1:20" ht="3" customHeight="1"/>
    <row r="4" spans="1:20" s="190" customFormat="1" ht="11.25">
      <c r="A4" s="214"/>
      <c r="B4" s="214"/>
      <c r="C4" s="214"/>
      <c r="D4" s="214"/>
      <c r="F4" s="1161" t="s">
        <v>454</v>
      </c>
      <c r="G4" s="1161"/>
      <c r="H4" s="1161"/>
      <c r="I4" s="1203"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3"/>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17.11.2022</v>
      </c>
      <c r="I7" s="196" t="s">
        <v>493</v>
      </c>
      <c r="J7" s="332"/>
      <c r="K7" s="214"/>
      <c r="L7" s="214"/>
      <c r="M7" s="214"/>
      <c r="N7" s="214"/>
      <c r="O7" s="214"/>
      <c r="P7" s="214"/>
      <c r="Q7" s="214"/>
      <c r="R7" s="214"/>
      <c r="S7" s="214"/>
      <c r="T7" s="214"/>
    </row>
    <row r="8" spans="1:20" s="190" customFormat="1" ht="45">
      <c r="A8" s="1204">
        <v>1</v>
      </c>
      <c r="B8" s="214"/>
      <c r="C8" s="214"/>
      <c r="D8" s="214"/>
      <c r="F8" s="333" t="e">
        <f ca="1">"2." &amp;mergeValue(A8)</f>
        <v>#NAME?</v>
      </c>
      <c r="G8" s="415" t="s">
        <v>494</v>
      </c>
      <c r="H8" s="316"/>
      <c r="I8" s="196" t="s">
        <v>590</v>
      </c>
      <c r="J8" s="332"/>
      <c r="K8" s="214"/>
      <c r="L8" s="214"/>
      <c r="M8" s="214"/>
      <c r="N8" s="214"/>
      <c r="O8" s="214"/>
      <c r="P8" s="214"/>
      <c r="Q8" s="214"/>
      <c r="R8" s="214"/>
      <c r="S8" s="214"/>
      <c r="T8" s="214"/>
    </row>
    <row r="9" spans="1:20" s="190" customFormat="1" ht="22.5">
      <c r="A9" s="1204"/>
      <c r="B9" s="214"/>
      <c r="C9" s="214"/>
      <c r="D9" s="214"/>
      <c r="F9" s="333" t="e">
        <f ca="1">"3." &amp;mergeValue(A9)</f>
        <v>#NAME?</v>
      </c>
      <c r="G9" s="415" t="s">
        <v>495</v>
      </c>
      <c r="H9" s="316"/>
      <c r="I9" s="196" t="s">
        <v>588</v>
      </c>
      <c r="J9" s="332"/>
      <c r="K9" s="214"/>
      <c r="L9" s="214"/>
      <c r="M9" s="214"/>
      <c r="N9" s="214"/>
      <c r="O9" s="214"/>
      <c r="P9" s="214"/>
      <c r="Q9" s="214"/>
      <c r="R9" s="214"/>
      <c r="S9" s="214"/>
      <c r="T9" s="214"/>
    </row>
    <row r="10" spans="1:20" s="190" customFormat="1" ht="22.5">
      <c r="A10" s="1204"/>
      <c r="B10" s="214"/>
      <c r="C10" s="214"/>
      <c r="D10" s="214"/>
      <c r="F10" s="333" t="e">
        <f ca="1">"4."&amp;mergeValue(A10)</f>
        <v>#NAME?</v>
      </c>
      <c r="G10" s="415" t="s">
        <v>496</v>
      </c>
      <c r="H10" s="317" t="s">
        <v>458</v>
      </c>
      <c r="I10" s="196"/>
      <c r="J10" s="332"/>
      <c r="K10" s="214"/>
      <c r="L10" s="214"/>
      <c r="M10" s="214"/>
      <c r="N10" s="214"/>
      <c r="O10" s="214"/>
      <c r="P10" s="214"/>
      <c r="Q10" s="214"/>
      <c r="R10" s="214"/>
      <c r="S10" s="214"/>
      <c r="T10" s="214"/>
    </row>
    <row r="11" spans="1:20" s="190" customFormat="1" ht="18.75">
      <c r="A11" s="1204"/>
      <c r="B11" s="1204">
        <v>1</v>
      </c>
      <c r="C11" s="342"/>
      <c r="D11" s="342"/>
      <c r="F11" s="333" t="e">
        <f ca="1">"4."&amp;mergeValue(A11) &amp;"."&amp;mergeValue(B11)</f>
        <v>#NAME?</v>
      </c>
      <c r="G11" s="323" t="s">
        <v>592</v>
      </c>
      <c r="H11" s="316" t="str">
        <f>IF(region_name="","",region_name)</f>
        <v>Республика Татарстан</v>
      </c>
      <c r="I11" s="196" t="s">
        <v>499</v>
      </c>
      <c r="J11" s="332"/>
      <c r="K11" s="214"/>
      <c r="L11" s="214"/>
      <c r="M11" s="214"/>
      <c r="N11" s="214"/>
      <c r="O11" s="214"/>
      <c r="P11" s="214"/>
      <c r="Q11" s="214"/>
      <c r="R11" s="214"/>
      <c r="S11" s="214"/>
      <c r="T11" s="214"/>
    </row>
    <row r="12" spans="1:20" s="190" customFormat="1" ht="22.5">
      <c r="A12" s="1204"/>
      <c r="B12" s="1204"/>
      <c r="C12" s="1204">
        <v>1</v>
      </c>
      <c r="D12" s="342"/>
      <c r="F12" s="333" t="e">
        <f ca="1">"4."&amp;mergeValue(A12) &amp;"."&amp;mergeValue(B12)&amp;"."&amp;mergeValue(C12)</f>
        <v>#NAME?</v>
      </c>
      <c r="G12" s="339" t="s">
        <v>497</v>
      </c>
      <c r="H12" s="316"/>
      <c r="I12" s="196" t="s">
        <v>500</v>
      </c>
      <c r="J12" s="332"/>
      <c r="K12" s="214"/>
      <c r="L12" s="214"/>
      <c r="M12" s="214"/>
      <c r="N12" s="214"/>
      <c r="O12" s="214"/>
      <c r="P12" s="214"/>
      <c r="Q12" s="214"/>
      <c r="R12" s="214"/>
      <c r="S12" s="214"/>
      <c r="T12" s="214"/>
    </row>
    <row r="13" spans="1:20" s="190" customFormat="1" ht="39" customHeight="1">
      <c r="A13" s="1204"/>
      <c r="B13" s="1204"/>
      <c r="C13" s="1204"/>
      <c r="D13" s="342">
        <v>1</v>
      </c>
      <c r="F13" s="333" t="e">
        <f ca="1">"4."&amp;mergeValue(A13) &amp;"."&amp;mergeValue(B13)&amp;"."&amp;mergeValue(C13)&amp;"."&amp;mergeValue(D13)</f>
        <v>#NAME?</v>
      </c>
      <c r="G13" s="418" t="s">
        <v>498</v>
      </c>
      <c r="H13" s="316"/>
      <c r="I13" s="1205" t="s">
        <v>591</v>
      </c>
      <c r="J13" s="332"/>
      <c r="K13" s="214"/>
      <c r="L13" s="214"/>
      <c r="M13" s="214"/>
      <c r="N13" s="214"/>
      <c r="O13" s="214"/>
      <c r="P13" s="214"/>
      <c r="Q13" s="214"/>
      <c r="R13" s="214"/>
      <c r="S13" s="214"/>
      <c r="T13" s="214"/>
    </row>
    <row r="14" spans="1:20" s="190" customFormat="1" ht="18.75">
      <c r="A14" s="1204"/>
      <c r="B14" s="1204"/>
      <c r="C14" s="1204"/>
      <c r="D14" s="342"/>
      <c r="F14" s="336"/>
      <c r="G14" s="150" t="s">
        <v>4</v>
      </c>
      <c r="H14" s="341"/>
      <c r="I14" s="1205"/>
      <c r="J14" s="332"/>
      <c r="K14" s="214"/>
      <c r="L14" s="214"/>
      <c r="M14" s="214"/>
      <c r="N14" s="214"/>
      <c r="O14" s="214"/>
      <c r="P14" s="214"/>
      <c r="Q14" s="214"/>
      <c r="R14" s="214"/>
      <c r="S14" s="214"/>
      <c r="T14" s="214"/>
    </row>
    <row r="15" spans="1:20" s="190" customFormat="1" ht="18.75">
      <c r="A15" s="1204"/>
      <c r="B15" s="1204"/>
      <c r="C15" s="342"/>
      <c r="D15" s="342"/>
      <c r="F15" s="419"/>
      <c r="G15" s="195" t="s">
        <v>403</v>
      </c>
      <c r="H15" s="420"/>
      <c r="I15" s="421"/>
      <c r="J15" s="332"/>
      <c r="K15" s="214"/>
      <c r="L15" s="214"/>
      <c r="M15" s="214"/>
      <c r="N15" s="214"/>
      <c r="O15" s="214"/>
      <c r="P15" s="214"/>
      <c r="Q15" s="214"/>
      <c r="R15" s="214"/>
      <c r="S15" s="214"/>
      <c r="T15" s="214"/>
    </row>
    <row r="16" spans="1:20" s="190" customFormat="1" ht="18.75">
      <c r="A16" s="1204"/>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199" t="s">
        <v>593</v>
      </c>
      <c r="H19" s="1199"/>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D00-000000000000}">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8"/>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20" t="s">
        <v>686</v>
      </c>
      <c r="M5" s="1220"/>
      <c r="N5" s="1220"/>
      <c r="O5" s="1220"/>
      <c r="P5" s="1220"/>
      <c r="Q5" s="1220"/>
      <c r="R5" s="1220"/>
      <c r="S5" s="1220"/>
      <c r="T5" s="1220"/>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502</v>
      </c>
      <c r="N7" s="666"/>
      <c r="O7" s="1254" t="str">
        <f>IF(NameOrPr_ch="",IF(NameOrPr="","",NameOrPr),NameOrPr_ch)</f>
        <v>Государственный комитет Республики Татарстан по тарифам</v>
      </c>
      <c r="P7" s="1255"/>
      <c r="Q7" s="1255"/>
      <c r="R7" s="1255"/>
      <c r="S7" s="1255"/>
      <c r="T7" s="1256"/>
      <c r="U7" s="667"/>
      <c r="Y7" s="1013"/>
      <c r="Z7" s="505"/>
      <c r="AA7" s="505"/>
      <c r="AB7" s="505"/>
      <c r="AC7" s="505"/>
    </row>
    <row r="8" spans="1:29" s="570" customFormat="1" ht="18.75">
      <c r="A8" s="590"/>
      <c r="B8" s="590"/>
      <c r="C8" s="590"/>
      <c r="D8" s="590"/>
      <c r="E8" s="590"/>
      <c r="F8" s="590"/>
      <c r="G8" s="590"/>
      <c r="H8" s="590"/>
      <c r="L8" s="499"/>
      <c r="M8" s="617" t="s">
        <v>596</v>
      </c>
      <c r="N8" s="666"/>
      <c r="O8" s="1254" t="str">
        <f>IF(datePr_ch="",IF(datePr="","",datePr),datePr_ch)</f>
        <v>17.11.2022</v>
      </c>
      <c r="P8" s="1255"/>
      <c r="Q8" s="1255"/>
      <c r="R8" s="1255"/>
      <c r="S8" s="1255"/>
      <c r="T8" s="1256"/>
      <c r="U8" s="667"/>
      <c r="Y8" s="1013"/>
      <c r="Z8" s="590"/>
      <c r="AA8" s="590"/>
      <c r="AB8" s="590"/>
      <c r="AC8" s="590"/>
    </row>
    <row r="9" spans="1:29" s="491" customFormat="1" ht="18.75">
      <c r="A9" s="505"/>
      <c r="B9" s="505"/>
      <c r="C9" s="505"/>
      <c r="D9" s="505"/>
      <c r="E9" s="505"/>
      <c r="F9" s="505"/>
      <c r="G9" s="505"/>
      <c r="H9" s="505"/>
      <c r="L9" s="552"/>
      <c r="M9" s="617" t="s">
        <v>595</v>
      </c>
      <c r="N9" s="666"/>
      <c r="O9" s="1254" t="str">
        <f>IF(numberPr_ch="",IF(numberPr="","",numberPr),numberPr_ch)</f>
        <v>557-120/тэ-2022</v>
      </c>
      <c r="P9" s="1255"/>
      <c r="Q9" s="1255"/>
      <c r="R9" s="1255"/>
      <c r="S9" s="1255"/>
      <c r="T9" s="1256"/>
      <c r="U9" s="667"/>
      <c r="Y9" s="1013"/>
      <c r="Z9" s="505"/>
      <c r="AA9" s="505"/>
      <c r="AB9" s="505"/>
      <c r="AC9" s="505"/>
    </row>
    <row r="10" spans="1:29" s="491" customFormat="1" ht="18.75">
      <c r="A10" s="505"/>
      <c r="B10" s="505"/>
      <c r="C10" s="505"/>
      <c r="D10" s="505"/>
      <c r="E10" s="505"/>
      <c r="F10" s="505"/>
      <c r="G10" s="505"/>
      <c r="H10" s="505"/>
      <c r="L10" s="552"/>
      <c r="M10" s="617" t="s">
        <v>501</v>
      </c>
      <c r="N10" s="666"/>
      <c r="O10" s="1254" t="str">
        <f>IF(IstPub_ch="",IF(IstPub="","",IstPub),IstPub_ch)</f>
        <v>Официальный сайт правовой информации Министерства юстиции РТ:  http//pravo.tatarstan.ru</v>
      </c>
      <c r="P10" s="1255"/>
      <c r="Q10" s="1255"/>
      <c r="R10" s="1255"/>
      <c r="S10" s="1255"/>
      <c r="T10" s="1256"/>
      <c r="U10" s="667"/>
      <c r="Y10" s="1013"/>
      <c r="Z10" s="505"/>
      <c r="AA10" s="505"/>
      <c r="AB10" s="505"/>
      <c r="AC10" s="505"/>
    </row>
    <row r="11" spans="1:29" s="613" customFormat="1" ht="18.75" hidden="1">
      <c r="A11" s="614"/>
      <c r="B11" s="614"/>
      <c r="C11" s="614"/>
      <c r="D11" s="614"/>
      <c r="E11" s="614"/>
      <c r="F11" s="614"/>
      <c r="G11" s="614"/>
      <c r="H11" s="614"/>
      <c r="L11" s="752"/>
      <c r="M11" s="750"/>
      <c r="O11" s="749"/>
      <c r="P11" s="749"/>
      <c r="Q11" s="771" t="s">
        <v>721</v>
      </c>
      <c r="R11" s="771" t="s">
        <v>722</v>
      </c>
      <c r="S11" s="749"/>
      <c r="T11" s="749"/>
      <c r="U11" s="667"/>
      <c r="Y11" s="773"/>
      <c r="Z11" s="614"/>
      <c r="AA11" s="614"/>
      <c r="AB11" s="614"/>
      <c r="AC11" s="614"/>
    </row>
    <row r="12" spans="1:29" s="491" customFormat="1" ht="11.25" hidden="1">
      <c r="A12" s="505"/>
      <c r="B12" s="505"/>
      <c r="C12" s="505"/>
      <c r="D12" s="505"/>
      <c r="E12" s="505"/>
      <c r="F12" s="505"/>
      <c r="G12" s="505"/>
      <c r="H12" s="505"/>
      <c r="L12" s="1221"/>
      <c r="M12" s="1221"/>
      <c r="N12" s="488"/>
      <c r="O12" s="767"/>
      <c r="P12" s="767"/>
      <c r="Q12" s="767"/>
      <c r="R12" s="767"/>
      <c r="S12" s="767"/>
      <c r="T12" s="767"/>
      <c r="U12" s="486"/>
      <c r="V12" s="503" t="s">
        <v>373</v>
      </c>
      <c r="Y12" s="1013"/>
      <c r="Z12" s="505"/>
      <c r="AA12" s="505"/>
      <c r="AB12" s="505"/>
      <c r="AC12" s="505"/>
    </row>
    <row r="13" spans="1:29" ht="15" customHeight="1">
      <c r="J13" s="481"/>
      <c r="K13" s="481"/>
      <c r="L13" s="477"/>
      <c r="M13" s="477"/>
      <c r="N13" s="477"/>
      <c r="O13" s="599"/>
      <c r="P13" s="599"/>
      <c r="Q13" s="1250"/>
      <c r="R13" s="1250"/>
      <c r="S13" s="1250"/>
      <c r="T13" s="1250"/>
      <c r="U13" s="1250"/>
      <c r="V13" s="1250"/>
    </row>
    <row r="14" spans="1:29">
      <c r="J14" s="481"/>
      <c r="K14" s="481"/>
      <c r="L14" s="1161" t="s">
        <v>454</v>
      </c>
      <c r="M14" s="1161"/>
      <c r="N14" s="1161"/>
      <c r="O14" s="1161"/>
      <c r="P14" s="1161"/>
      <c r="Q14" s="1161"/>
      <c r="R14" s="1161"/>
      <c r="S14" s="1161"/>
      <c r="T14" s="1161"/>
      <c r="U14" s="1161"/>
      <c r="V14" s="1161"/>
      <c r="W14" s="1161"/>
      <c r="X14" s="1161" t="s">
        <v>455</v>
      </c>
    </row>
    <row r="15" spans="1:29" ht="14.25" customHeight="1">
      <c r="J15" s="481"/>
      <c r="K15" s="481"/>
      <c r="L15" s="1233" t="s">
        <v>92</v>
      </c>
      <c r="M15" s="1233" t="s">
        <v>626</v>
      </c>
      <c r="N15" s="534"/>
      <c r="O15" s="1233" t="s">
        <v>627</v>
      </c>
      <c r="P15" s="1271" t="s">
        <v>628</v>
      </c>
      <c r="Q15" s="1271" t="s">
        <v>641</v>
      </c>
      <c r="R15" s="1271"/>
      <c r="S15" s="1271"/>
      <c r="T15" s="1271"/>
      <c r="U15" s="1271"/>
      <c r="V15" s="1233" t="s">
        <v>341</v>
      </c>
      <c r="W15" s="1249" t="s">
        <v>275</v>
      </c>
      <c r="X15" s="1161"/>
    </row>
    <row r="16" spans="1:29" s="523" customFormat="1" ht="25.5" customHeight="1">
      <c r="A16" s="585"/>
      <c r="B16" s="585"/>
      <c r="C16" s="585"/>
      <c r="D16" s="585"/>
      <c r="E16" s="585"/>
      <c r="F16" s="585"/>
      <c r="G16" s="591"/>
      <c r="H16" s="591"/>
      <c r="I16" s="531"/>
      <c r="J16" s="529"/>
      <c r="K16" s="529"/>
      <c r="L16" s="1233"/>
      <c r="M16" s="1233"/>
      <c r="N16" s="534"/>
      <c r="O16" s="1233"/>
      <c r="P16" s="1271"/>
      <c r="Q16" s="1271" t="s">
        <v>679</v>
      </c>
      <c r="R16" s="1271"/>
      <c r="S16" s="1262" t="s">
        <v>654</v>
      </c>
      <c r="T16" s="1262"/>
      <c r="U16" s="1262"/>
      <c r="V16" s="1233"/>
      <c r="W16" s="1249"/>
      <c r="X16" s="1161"/>
      <c r="Y16" s="1008"/>
      <c r="Z16" s="585"/>
      <c r="AA16" s="585"/>
      <c r="AB16" s="585"/>
      <c r="AC16" s="585"/>
    </row>
    <row r="17" spans="1:29" ht="14.25" customHeight="1">
      <c r="J17" s="481"/>
      <c r="K17" s="481"/>
      <c r="L17" s="1233"/>
      <c r="M17" s="1233"/>
      <c r="N17" s="534"/>
      <c r="O17" s="1233"/>
      <c r="P17" s="1271"/>
      <c r="Q17" s="534" t="s">
        <v>677</v>
      </c>
      <c r="R17" s="534" t="s">
        <v>678</v>
      </c>
      <c r="S17" s="536" t="s">
        <v>274</v>
      </c>
      <c r="T17" s="1259" t="s">
        <v>273</v>
      </c>
      <c r="U17" s="1259"/>
      <c r="V17" s="1233"/>
      <c r="W17" s="1249"/>
      <c r="X17" s="1161"/>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64">
        <f t="shared" ca="1" si="0"/>
        <v>8</v>
      </c>
      <c r="U18" s="1264"/>
      <c r="V18" s="487">
        <f ca="1">OFFSET(V18,0,-2)+1</f>
        <v>9</v>
      </c>
      <c r="W18" s="523"/>
      <c r="X18" s="487">
        <f ca="1">OFFSET(X18,0,-2)+1</f>
        <v>10</v>
      </c>
    </row>
    <row r="19" spans="1:29" ht="22.5">
      <c r="A19" s="1206">
        <v>1</v>
      </c>
      <c r="B19" s="980"/>
      <c r="C19" s="980"/>
      <c r="D19" s="980"/>
      <c r="E19" s="980"/>
      <c r="F19" s="980"/>
      <c r="G19" s="981"/>
      <c r="H19" s="981"/>
      <c r="I19" s="983"/>
      <c r="J19" s="975"/>
      <c r="K19" s="975"/>
      <c r="L19" s="593" t="e">
        <f ca="1">mergeValue(A19)</f>
        <v>#NAME?</v>
      </c>
      <c r="M19" s="641" t="s">
        <v>20</v>
      </c>
      <c r="N19" s="580"/>
      <c r="O19" s="1251"/>
      <c r="P19" s="1251"/>
      <c r="Q19" s="1251"/>
      <c r="R19" s="1251"/>
      <c r="S19" s="1251"/>
      <c r="T19" s="1251"/>
      <c r="U19" s="1251"/>
      <c r="V19" s="1251"/>
      <c r="W19" s="1251"/>
      <c r="X19" s="581" t="s">
        <v>476</v>
      </c>
    </row>
    <row r="20" spans="1:29" ht="22.5">
      <c r="A20" s="1206"/>
      <c r="B20" s="1206">
        <v>1</v>
      </c>
      <c r="C20" s="980"/>
      <c r="D20" s="980"/>
      <c r="E20" s="980"/>
      <c r="F20" s="980"/>
      <c r="G20" s="985"/>
      <c r="H20" s="982"/>
      <c r="I20" s="987"/>
      <c r="J20" s="972"/>
      <c r="K20" s="971"/>
      <c r="L20" s="593" t="e">
        <f ca="1">mergeValue(A20) &amp;"."&amp; mergeValue(B20)</f>
        <v>#NAME?</v>
      </c>
      <c r="M20" s="546" t="s">
        <v>16</v>
      </c>
      <c r="N20" s="580"/>
      <c r="O20" s="1251"/>
      <c r="P20" s="1251"/>
      <c r="Q20" s="1251"/>
      <c r="R20" s="1251"/>
      <c r="S20" s="1251"/>
      <c r="T20" s="1251"/>
      <c r="U20" s="1251"/>
      <c r="V20" s="1251"/>
      <c r="W20" s="1251"/>
      <c r="X20" s="581" t="s">
        <v>477</v>
      </c>
    </row>
    <row r="21" spans="1:29" ht="22.5">
      <c r="A21" s="1206"/>
      <c r="B21" s="1206"/>
      <c r="C21" s="1206">
        <v>1</v>
      </c>
      <c r="D21" s="980"/>
      <c r="E21" s="980"/>
      <c r="F21" s="980"/>
      <c r="G21" s="985"/>
      <c r="H21" s="982"/>
      <c r="I21" s="988"/>
      <c r="J21" s="972"/>
      <c r="K21" s="971"/>
      <c r="L21" s="593" t="e">
        <f ca="1">mergeValue(A21) &amp;"."&amp; mergeValue(B21)&amp;"."&amp; mergeValue(C21)</f>
        <v>#NAME?</v>
      </c>
      <c r="M21" s="547" t="s">
        <v>7</v>
      </c>
      <c r="N21" s="580"/>
      <c r="O21" s="1251"/>
      <c r="P21" s="1251"/>
      <c r="Q21" s="1251"/>
      <c r="R21" s="1251"/>
      <c r="S21" s="1251"/>
      <c r="T21" s="1251"/>
      <c r="U21" s="1251"/>
      <c r="V21" s="1251"/>
      <c r="W21" s="1251"/>
      <c r="X21" s="581" t="s">
        <v>633</v>
      </c>
    </row>
    <row r="22" spans="1:29">
      <c r="A22" s="1206"/>
      <c r="B22" s="1206"/>
      <c r="C22" s="1206"/>
      <c r="D22" s="1206">
        <v>1</v>
      </c>
      <c r="E22" s="980"/>
      <c r="F22" s="980"/>
      <c r="G22" s="985"/>
      <c r="H22" s="982"/>
      <c r="I22" s="988"/>
      <c r="J22" s="986"/>
      <c r="K22" s="971"/>
      <c r="L22" s="593" t="e">
        <f ca="1">mergeValue(A22) &amp;"."&amp; mergeValue(B22)&amp;"."&amp; mergeValue(C22)&amp;"."&amp; mergeValue(D22)</f>
        <v>#NAME?</v>
      </c>
      <c r="M22" s="548" t="s">
        <v>22</v>
      </c>
      <c r="N22" s="580"/>
      <c r="O22" s="1251"/>
      <c r="P22" s="1251"/>
      <c r="Q22" s="1251"/>
      <c r="R22" s="1251"/>
      <c r="S22" s="1251"/>
      <c r="T22" s="1251"/>
      <c r="U22" s="1251"/>
      <c r="V22" s="1251"/>
      <c r="W22" s="1251"/>
      <c r="X22" s="1020" t="s">
        <v>687</v>
      </c>
    </row>
    <row r="23" spans="1:29" ht="42.95" customHeight="1">
      <c r="A23" s="1206"/>
      <c r="B23" s="1206"/>
      <c r="C23" s="1206"/>
      <c r="D23" s="1206"/>
      <c r="E23" s="980">
        <v>1</v>
      </c>
      <c r="F23" s="980"/>
      <c r="G23" s="985"/>
      <c r="H23" s="982"/>
      <c r="I23" s="988"/>
      <c r="J23" s="986"/>
      <c r="K23" s="976"/>
      <c r="L23" s="593" t="e">
        <f ca="1">mergeValue(A23) &amp;"."&amp; mergeValue(B23)&amp;"."&amp; mergeValue(C23)&amp;"."&amp; mergeValue(D23)&amp;"."&amp; mergeValue(E23)</f>
        <v>#NAME?</v>
      </c>
      <c r="M23" s="1072"/>
      <c r="N23" s="542"/>
      <c r="O23" s="1074"/>
      <c r="P23" s="1075"/>
      <c r="Q23" s="671"/>
      <c r="R23" s="671"/>
      <c r="S23" s="1100"/>
      <c r="T23" s="650" t="s">
        <v>85</v>
      </c>
      <c r="U23" s="1098"/>
      <c r="V23" s="774" t="s">
        <v>85</v>
      </c>
      <c r="W23" s="839"/>
      <c r="X23" s="1223" t="s">
        <v>688</v>
      </c>
      <c r="Y23" s="1008" t="e">
        <f ca="1">strCheckDateTwo(N23:W23)</f>
        <v>#NAME?</v>
      </c>
    </row>
    <row r="24" spans="1:29" hidden="1">
      <c r="A24" s="1206"/>
      <c r="B24" s="1206"/>
      <c r="C24" s="1206"/>
      <c r="D24" s="1206"/>
      <c r="E24" s="980"/>
      <c r="F24" s="980"/>
      <c r="G24" s="985"/>
      <c r="H24" s="982"/>
      <c r="I24" s="988"/>
      <c r="J24" s="986"/>
      <c r="K24" s="976"/>
      <c r="L24" s="631"/>
      <c r="M24" s="561"/>
      <c r="N24" s="646"/>
      <c r="O24" s="646"/>
      <c r="P24" s="646"/>
      <c r="Q24" s="646"/>
      <c r="R24" s="584" t="str">
        <f>S23 &amp; "-" &amp; U23</f>
        <v>-</v>
      </c>
      <c r="S24" s="512"/>
      <c r="T24" s="586"/>
      <c r="U24" s="512"/>
      <c r="V24" s="646"/>
      <c r="W24" s="838"/>
      <c r="X24" s="1224"/>
    </row>
    <row r="25" spans="1:29" ht="15" customHeight="1">
      <c r="A25" s="1206"/>
      <c r="B25" s="1206"/>
      <c r="C25" s="1206"/>
      <c r="D25" s="1206"/>
      <c r="E25" s="980"/>
      <c r="F25" s="980"/>
      <c r="G25" s="985"/>
      <c r="H25" s="982"/>
      <c r="I25" s="988"/>
      <c r="J25" s="986"/>
      <c r="K25" s="976"/>
      <c r="L25" s="538"/>
      <c r="M25" s="551" t="s">
        <v>5</v>
      </c>
      <c r="N25" s="549"/>
      <c r="O25" s="545"/>
      <c r="P25" s="545"/>
      <c r="Q25" s="545"/>
      <c r="R25" s="545"/>
      <c r="S25" s="573"/>
      <c r="T25" s="564"/>
      <c r="U25" s="563"/>
      <c r="V25" s="549"/>
      <c r="W25" s="549"/>
      <c r="X25" s="1225"/>
    </row>
    <row r="26" spans="1:29" s="475" customFormat="1" ht="15" customHeight="1">
      <c r="A26" s="1206"/>
      <c r="B26" s="1206"/>
      <c r="C26" s="1206"/>
      <c r="D26" s="984"/>
      <c r="E26" s="984"/>
      <c r="F26" s="984"/>
      <c r="G26" s="985"/>
      <c r="H26" s="984"/>
      <c r="I26" s="988"/>
      <c r="J26" s="974"/>
      <c r="K26" s="978"/>
      <c r="L26" s="538"/>
      <c r="M26" s="550" t="s">
        <v>17</v>
      </c>
      <c r="N26" s="549"/>
      <c r="O26" s="545"/>
      <c r="P26" s="545"/>
      <c r="Q26" s="545"/>
      <c r="R26" s="545"/>
      <c r="S26" s="573"/>
      <c r="T26" s="564"/>
      <c r="U26" s="563"/>
      <c r="V26" s="549"/>
      <c r="W26" s="564"/>
      <c r="X26" s="1004"/>
      <c r="Y26" s="1077"/>
      <c r="Z26" s="501"/>
      <c r="AA26" s="501"/>
      <c r="AB26" s="501"/>
      <c r="AC26" s="501"/>
    </row>
    <row r="27" spans="1:29" s="475" customFormat="1" ht="15" customHeight="1">
      <c r="A27" s="1206"/>
      <c r="B27" s="1206"/>
      <c r="C27" s="984"/>
      <c r="D27" s="984"/>
      <c r="E27" s="984"/>
      <c r="F27" s="984"/>
      <c r="G27" s="985"/>
      <c r="H27" s="984"/>
      <c r="I27" s="979"/>
      <c r="J27" s="974"/>
      <c r="K27" s="978"/>
      <c r="L27" s="538"/>
      <c r="M27" s="549" t="s">
        <v>18</v>
      </c>
      <c r="N27" s="549"/>
      <c r="O27" s="545"/>
      <c r="P27" s="545"/>
      <c r="Q27" s="545"/>
      <c r="R27" s="545"/>
      <c r="S27" s="573"/>
      <c r="T27" s="564"/>
      <c r="U27" s="563"/>
      <c r="V27" s="549"/>
      <c r="W27" s="564"/>
      <c r="X27" s="560"/>
      <c r="Y27" s="1077"/>
      <c r="Z27" s="501"/>
      <c r="AA27" s="501"/>
      <c r="AB27" s="501"/>
      <c r="AC27" s="501"/>
    </row>
    <row r="28" spans="1:29" s="475" customFormat="1" ht="15" customHeight="1">
      <c r="A28" s="1206"/>
      <c r="B28" s="984"/>
      <c r="C28" s="984"/>
      <c r="D28" s="984"/>
      <c r="E28" s="984"/>
      <c r="F28" s="984"/>
      <c r="G28" s="985"/>
      <c r="H28" s="984"/>
      <c r="I28" s="979"/>
      <c r="J28" s="974"/>
      <c r="K28" s="978"/>
      <c r="L28" s="538"/>
      <c r="M28" s="558" t="s">
        <v>19</v>
      </c>
      <c r="N28" s="549"/>
      <c r="O28" s="545"/>
      <c r="P28" s="545"/>
      <c r="Q28" s="545"/>
      <c r="R28" s="545"/>
      <c r="S28" s="573"/>
      <c r="T28" s="564"/>
      <c r="U28" s="563"/>
      <c r="V28" s="549"/>
      <c r="W28" s="564"/>
      <c r="X28" s="560"/>
      <c r="Y28" s="1077"/>
      <c r="Z28" s="501"/>
      <c r="AA28" s="501"/>
      <c r="AB28" s="501"/>
      <c r="AC28" s="501"/>
    </row>
    <row r="29" spans="1:29" s="475" customFormat="1" ht="15" customHeight="1">
      <c r="A29" s="970"/>
      <c r="B29" s="970"/>
      <c r="C29" s="970"/>
      <c r="D29" s="970"/>
      <c r="E29" s="970"/>
      <c r="F29" s="970"/>
      <c r="G29" s="977"/>
      <c r="H29" s="978"/>
      <c r="I29" s="973"/>
      <c r="J29" s="974"/>
      <c r="K29" s="970"/>
      <c r="L29" s="538"/>
      <c r="M29" s="565" t="s">
        <v>309</v>
      </c>
      <c r="N29" s="549"/>
      <c r="O29" s="545"/>
      <c r="P29" s="545"/>
      <c r="Q29" s="545"/>
      <c r="R29" s="545"/>
      <c r="S29" s="573"/>
      <c r="T29" s="564"/>
      <c r="U29" s="563"/>
      <c r="V29" s="549"/>
      <c r="W29" s="564"/>
      <c r="X29" s="560"/>
      <c r="Y29" s="1077"/>
      <c r="Z29" s="501"/>
      <c r="AA29" s="501"/>
      <c r="AB29" s="501"/>
      <c r="AC29" s="501"/>
    </row>
    <row r="30" spans="1:29" ht="3" customHeight="1"/>
    <row r="31" spans="1:29" ht="96" customHeight="1">
      <c r="L31" s="1">
        <v>1</v>
      </c>
      <c r="M31" s="1199" t="s">
        <v>689</v>
      </c>
      <c r="N31" s="1199"/>
      <c r="O31" s="1199"/>
      <c r="P31" s="1199"/>
      <c r="Q31" s="1199"/>
      <c r="R31" s="1199"/>
      <c r="S31" s="1199"/>
      <c r="T31" s="1199"/>
      <c r="U31" s="1199"/>
      <c r="V31" s="1199"/>
      <c r="W31" s="1199"/>
      <c r="X31" s="1199"/>
      <c r="Y31" s="1099"/>
      <c r="Z31" s="516"/>
      <c r="AA31" s="516"/>
      <c r="AB31" s="516"/>
      <c r="AC31" s="516"/>
    </row>
    <row r="32" spans="1:29">
      <c r="M32" s="515"/>
      <c r="N32" s="515"/>
      <c r="O32" s="515"/>
      <c r="P32" s="515"/>
      <c r="Q32" s="515"/>
      <c r="R32" s="515"/>
      <c r="S32" s="515"/>
      <c r="T32" s="515"/>
      <c r="U32" s="515"/>
      <c r="V32" s="515"/>
      <c r="W32" s="515"/>
      <c r="X32" s="515"/>
      <c r="Y32" s="1014"/>
      <c r="Z32" s="506"/>
      <c r="AA32" s="506"/>
      <c r="AB32" s="506"/>
      <c r="AC32" s="506"/>
    </row>
  </sheetData>
  <sheetProtection password="FA9C" sheet="1" objects="1" scenarios="1" formatColumns="0" formatRows="0"/>
  <dataConsolidate link="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E00-000000000000}"/>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xr:uid="{00000000-0002-0000-1E00-000001000000}">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xr:uid="{00000000-0002-0000-1E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xr:uid="{00000000-0002-0000-1E00-000003000000}"/>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xr:uid="{00000000-0002-0000-1E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xr:uid="{00000000-0002-0000-1E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E00-00000600000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xr:uid="{00000000-0002-0000-1E00-000007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0" t="s">
        <v>491</v>
      </c>
      <c r="G2" s="1201"/>
      <c r="H2" s="1202"/>
      <c r="I2" s="434"/>
    </row>
    <row r="3" spans="1:20" ht="3" customHeight="1"/>
    <row r="4" spans="1:20" s="190" customFormat="1" ht="11.25">
      <c r="A4" s="214"/>
      <c r="B4" s="214"/>
      <c r="C4" s="214"/>
      <c r="D4" s="214"/>
      <c r="F4" s="1161" t="s">
        <v>454</v>
      </c>
      <c r="G4" s="1161"/>
      <c r="H4" s="1161"/>
      <c r="I4" s="1203"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3"/>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17.11.2022</v>
      </c>
      <c r="I7" s="196" t="s">
        <v>493</v>
      </c>
      <c r="J7" s="332"/>
      <c r="K7" s="214"/>
      <c r="L7" s="214"/>
      <c r="M7" s="214"/>
      <c r="N7" s="214"/>
      <c r="O7" s="214"/>
      <c r="P7" s="214"/>
      <c r="Q7" s="214"/>
      <c r="R7" s="214"/>
      <c r="S7" s="214"/>
      <c r="T7" s="214"/>
    </row>
    <row r="8" spans="1:20" s="190" customFormat="1" ht="45">
      <c r="A8" s="1204">
        <v>1</v>
      </c>
      <c r="B8" s="214"/>
      <c r="C8" s="214"/>
      <c r="D8" s="214"/>
      <c r="F8" s="333" t="e">
        <f ca="1">"2." &amp;mergeValue(A8)</f>
        <v>#NAME?</v>
      </c>
      <c r="G8" s="415" t="s">
        <v>494</v>
      </c>
      <c r="H8" s="316" t="str">
        <f>IF('Перечень тарифов'!R21="","наименование отсутствует","" &amp; 'Перечень тарифов'!R21 &amp; "")</f>
        <v>наименование отсутствует</v>
      </c>
      <c r="I8" s="196" t="s">
        <v>590</v>
      </c>
      <c r="J8" s="332"/>
      <c r="K8" s="214"/>
      <c r="L8" s="214"/>
      <c r="M8" s="214"/>
      <c r="N8" s="214"/>
      <c r="O8" s="214"/>
      <c r="P8" s="214"/>
      <c r="Q8" s="214"/>
      <c r="R8" s="214"/>
      <c r="S8" s="214"/>
      <c r="T8" s="214"/>
    </row>
    <row r="9" spans="1:20" s="190" customFormat="1" ht="22.5">
      <c r="A9" s="1204"/>
      <c r="B9" s="214"/>
      <c r="C9" s="214"/>
      <c r="D9" s="214"/>
      <c r="F9" s="333" t="e">
        <f ca="1">"3." &amp;mergeValue(A9)</f>
        <v>#NAME?</v>
      </c>
      <c r="G9" s="415" t="s">
        <v>495</v>
      </c>
      <c r="H9" s="316"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96" t="s">
        <v>588</v>
      </c>
      <c r="J9" s="332"/>
      <c r="K9" s="214"/>
      <c r="L9" s="214"/>
      <c r="M9" s="214"/>
      <c r="N9" s="214"/>
      <c r="O9" s="214"/>
      <c r="P9" s="214"/>
      <c r="Q9" s="214"/>
      <c r="R9" s="214"/>
      <c r="S9" s="214"/>
      <c r="T9" s="214"/>
    </row>
    <row r="10" spans="1:20" s="190" customFormat="1" ht="22.5">
      <c r="A10" s="1204"/>
      <c r="B10" s="214"/>
      <c r="C10" s="214"/>
      <c r="D10" s="214"/>
      <c r="F10" s="333" t="e">
        <f ca="1">"4."&amp;mergeValue(A10)</f>
        <v>#NAME?</v>
      </c>
      <c r="G10" s="415" t="s">
        <v>496</v>
      </c>
      <c r="H10" s="317" t="s">
        <v>458</v>
      </c>
      <c r="I10" s="196"/>
      <c r="J10" s="332"/>
      <c r="K10" s="214"/>
      <c r="L10" s="214"/>
      <c r="M10" s="214"/>
      <c r="N10" s="214"/>
      <c r="O10" s="214"/>
      <c r="P10" s="214"/>
      <c r="Q10" s="214"/>
      <c r="R10" s="214"/>
      <c r="S10" s="214"/>
      <c r="T10" s="214"/>
    </row>
    <row r="11" spans="1:20" s="190" customFormat="1" ht="18.75">
      <c r="A11" s="1204"/>
      <c r="B11" s="1204">
        <v>1</v>
      </c>
      <c r="C11" s="439"/>
      <c r="D11" s="439"/>
      <c r="F11" s="333" t="e">
        <f ca="1">"4."&amp;mergeValue(A11) &amp;"."&amp;mergeValue(B11)</f>
        <v>#NAME?</v>
      </c>
      <c r="G11" s="323" t="s">
        <v>592</v>
      </c>
      <c r="H11" s="316" t="str">
        <f>IF(region_name="","",region_name)</f>
        <v>Республика Татарстан</v>
      </c>
      <c r="I11" s="196" t="s">
        <v>499</v>
      </c>
      <c r="J11" s="332"/>
      <c r="K11" s="214"/>
      <c r="L11" s="214"/>
      <c r="M11" s="214"/>
      <c r="N11" s="214"/>
      <c r="O11" s="214"/>
      <c r="P11" s="214"/>
      <c r="Q11" s="214"/>
      <c r="R11" s="214"/>
      <c r="S11" s="214"/>
      <c r="T11" s="214"/>
    </row>
    <row r="12" spans="1:20" s="190" customFormat="1" ht="22.5">
      <c r="A12" s="1204"/>
      <c r="B12" s="1204"/>
      <c r="C12" s="1204">
        <v>1</v>
      </c>
      <c r="D12" s="439"/>
      <c r="F12" s="333" t="e">
        <f ca="1">"4."&amp;mergeValue(A12) &amp;"."&amp;mergeValue(B12)&amp;"."&amp;mergeValue(C12)</f>
        <v>#NAME?</v>
      </c>
      <c r="G12" s="339" t="s">
        <v>497</v>
      </c>
      <c r="H12" s="316" t="str">
        <f>IF(Территории!H13="","","" &amp; Территории!H13 &amp; "")</f>
        <v>Город Казань</v>
      </c>
      <c r="I12" s="196" t="s">
        <v>500</v>
      </c>
      <c r="J12" s="332"/>
      <c r="K12" s="214"/>
      <c r="L12" s="214"/>
      <c r="M12" s="214"/>
      <c r="N12" s="214"/>
      <c r="O12" s="214"/>
      <c r="P12" s="214"/>
      <c r="Q12" s="214"/>
      <c r="R12" s="214"/>
      <c r="S12" s="214"/>
      <c r="T12" s="214"/>
    </row>
    <row r="13" spans="1:20" s="190" customFormat="1" ht="56.25">
      <c r="A13" s="1204"/>
      <c r="B13" s="1204"/>
      <c r="C13" s="1204"/>
      <c r="D13" s="439">
        <v>1</v>
      </c>
      <c r="F13" s="333" t="e">
        <f ca="1">"4."&amp;mergeValue(A13) &amp;"."&amp;mergeValue(B13)&amp;"."&amp;mergeValue(C13)&amp;"."&amp;mergeValue(D13)</f>
        <v>#NAME?</v>
      </c>
      <c r="G13" s="418" t="s">
        <v>498</v>
      </c>
      <c r="H13" s="316" t="str">
        <f>IF(Территории!R14="","","" &amp; Территории!R14 &amp; "")</f>
        <v>Город Казань (92701000)</v>
      </c>
      <c r="I13" s="1111" t="s">
        <v>591</v>
      </c>
      <c r="J13" s="332"/>
      <c r="K13" s="214"/>
      <c r="L13" s="214"/>
      <c r="M13" s="214"/>
      <c r="N13" s="214"/>
      <c r="O13" s="214"/>
      <c r="P13" s="214"/>
      <c r="Q13" s="214"/>
      <c r="R13" s="214"/>
      <c r="S13" s="214"/>
      <c r="T13" s="214"/>
    </row>
    <row r="14" spans="1:20" s="325" customFormat="1" ht="3" customHeight="1">
      <c r="A14" s="326"/>
      <c r="B14" s="326"/>
      <c r="C14" s="326"/>
      <c r="D14" s="326"/>
      <c r="F14" s="324"/>
      <c r="G14" s="416"/>
      <c r="H14" s="417"/>
      <c r="I14" s="226"/>
      <c r="J14" s="326"/>
      <c r="K14" s="326"/>
      <c r="L14" s="326"/>
      <c r="M14" s="326"/>
      <c r="N14" s="326"/>
      <c r="O14" s="326"/>
      <c r="P14" s="326"/>
      <c r="Q14" s="326"/>
      <c r="R14" s="326"/>
      <c r="S14" s="326"/>
      <c r="T14" s="326"/>
    </row>
    <row r="15" spans="1:20" s="325" customFormat="1" ht="15" customHeight="1">
      <c r="A15" s="326"/>
      <c r="B15" s="326"/>
      <c r="C15" s="326"/>
      <c r="D15" s="326"/>
      <c r="F15" s="324"/>
      <c r="G15" s="1199" t="s">
        <v>593</v>
      </c>
      <c r="H15" s="1199"/>
      <c r="I15" s="226"/>
      <c r="J15" s="326"/>
      <c r="K15" s="326"/>
      <c r="L15" s="326"/>
      <c r="M15" s="326"/>
      <c r="N15" s="326"/>
      <c r="O15" s="326"/>
      <c r="P15" s="326"/>
      <c r="Q15" s="326"/>
      <c r="R15" s="326"/>
      <c r="S15" s="326"/>
      <c r="T15" s="326"/>
    </row>
  </sheetData>
  <sheetProtection algorithmName="SHA-512" hashValue="8LnfomLsgtdkXkf2/4kn+E20OltaC0+yrgn67PvRKoER/yOb16J8wex7/US4qEpWGePt1UCNTdGQYZuWcXWa8w==" saltValue="uTW5C/4XoFzATHSdFDP08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F00-000000000000}">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11">
    <tabColor rgb="FFEAEBEE"/>
    <pageSetUpPr fitToPage="1"/>
  </sheetPr>
  <dimension ref="A1:P25"/>
  <sheetViews>
    <sheetView showGridLines="0" topLeftCell="C4" zoomScaleNormal="100" workbookViewId="0">
      <selection activeCell="E13" sqref="E13"/>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0"/>
      <c r="N1" s="410"/>
      <c r="P1" s="410"/>
    </row>
    <row r="2" spans="1:16" hidden="1"/>
    <row r="3" spans="1:16" hidden="1"/>
    <row r="4" spans="1:16" ht="3" customHeight="1">
      <c r="C4" s="86"/>
      <c r="D4" s="37"/>
      <c r="E4" s="37"/>
      <c r="F4" s="38"/>
      <c r="G4" s="38"/>
    </row>
    <row r="5" spans="1:16" ht="22.5">
      <c r="C5" s="86"/>
      <c r="D5" s="1220" t="s">
        <v>730</v>
      </c>
      <c r="E5" s="1220"/>
      <c r="F5" s="1220"/>
      <c r="G5" s="436"/>
    </row>
    <row r="6" spans="1:16" ht="3" customHeight="1">
      <c r="C6" s="86"/>
      <c r="D6" s="37"/>
      <c r="E6" s="84"/>
      <c r="F6" s="83"/>
      <c r="G6" s="286"/>
    </row>
    <row r="7" spans="1:16">
      <c r="C7" s="86"/>
      <c r="D7" s="1233" t="s">
        <v>454</v>
      </c>
      <c r="E7" s="1233"/>
      <c r="F7" s="1233"/>
      <c r="G7" s="1278" t="s">
        <v>455</v>
      </c>
    </row>
    <row r="8" spans="1:16">
      <c r="C8" s="86"/>
      <c r="D8" s="103" t="s">
        <v>92</v>
      </c>
      <c r="E8" s="113" t="s">
        <v>457</v>
      </c>
      <c r="F8" s="113" t="s">
        <v>456</v>
      </c>
      <c r="G8" s="1278"/>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8" t="s">
        <v>3488</v>
      </c>
      <c r="F12" s="1090" t="s">
        <v>3479</v>
      </c>
      <c r="G12" s="1223" t="s">
        <v>597</v>
      </c>
    </row>
    <row r="13" spans="1:16" s="1061" customFormat="1" ht="20.100000000000001" customHeight="1">
      <c r="A13" s="97"/>
      <c r="B13" s="186"/>
      <c r="C13" s="1116" t="s">
        <v>3393</v>
      </c>
      <c r="D13" s="187" t="s">
        <v>3426</v>
      </c>
      <c r="E13" s="291" t="s">
        <v>3480</v>
      </c>
      <c r="F13" s="1090" t="s">
        <v>3481</v>
      </c>
      <c r="G13" s="1224"/>
      <c r="I13" s="829"/>
      <c r="J13" s="829"/>
    </row>
    <row r="14" spans="1:16" s="1061" customFormat="1" ht="20.100000000000001" customHeight="1">
      <c r="A14" s="97"/>
      <c r="B14" s="186"/>
      <c r="C14" s="1116" t="s">
        <v>3393</v>
      </c>
      <c r="D14" s="187" t="s">
        <v>3427</v>
      </c>
      <c r="E14" s="291" t="s">
        <v>3482</v>
      </c>
      <c r="F14" s="1090" t="s">
        <v>3483</v>
      </c>
      <c r="G14" s="1224"/>
      <c r="I14" s="829"/>
      <c r="J14" s="829"/>
    </row>
    <row r="15" spans="1:16" s="1061" customFormat="1" ht="20.100000000000001" customHeight="1">
      <c r="A15" s="97"/>
      <c r="B15" s="186"/>
      <c r="C15" s="1116" t="s">
        <v>3393</v>
      </c>
      <c r="D15" s="187" t="s">
        <v>3428</v>
      </c>
      <c r="E15" s="291" t="s">
        <v>3484</v>
      </c>
      <c r="F15" s="1090" t="s">
        <v>3485</v>
      </c>
      <c r="G15" s="1224"/>
      <c r="I15" s="829"/>
      <c r="J15" s="829"/>
    </row>
    <row r="16" spans="1:16" s="1061" customFormat="1" ht="20.100000000000001" customHeight="1">
      <c r="A16" s="97"/>
      <c r="B16" s="186"/>
      <c r="C16" s="1127" t="s">
        <v>3393</v>
      </c>
      <c r="D16" s="187" t="s">
        <v>3478</v>
      </c>
      <c r="E16" s="291" t="s">
        <v>3486</v>
      </c>
      <c r="F16" s="288" t="s">
        <v>3487</v>
      </c>
      <c r="G16" s="1224"/>
      <c r="I16" s="829"/>
      <c r="J16" s="829"/>
    </row>
    <row r="17" spans="1:16" ht="15" customHeight="1">
      <c r="A17" s="285"/>
      <c r="C17" s="86"/>
      <c r="D17" s="114"/>
      <c r="E17" s="300" t="s">
        <v>328</v>
      </c>
      <c r="F17" s="297"/>
      <c r="G17" s="1225"/>
    </row>
    <row r="18" spans="1:16">
      <c r="A18" s="285"/>
      <c r="C18" s="86"/>
      <c r="D18" s="187" t="s">
        <v>329</v>
      </c>
      <c r="E18" s="287" t="s">
        <v>694</v>
      </c>
      <c r="F18" s="294" t="s">
        <v>458</v>
      </c>
      <c r="G18" s="789"/>
    </row>
    <row r="19" spans="1:16" ht="42.95" customHeight="1">
      <c r="A19" s="285"/>
      <c r="C19" s="86"/>
      <c r="D19" s="187" t="s">
        <v>443</v>
      </c>
      <c r="E19" s="291" t="s">
        <v>3429</v>
      </c>
      <c r="F19" s="1097" t="s">
        <v>3430</v>
      </c>
      <c r="G19" s="1223" t="s">
        <v>695</v>
      </c>
    </row>
    <row r="20" spans="1:16" s="799" customFormat="1" ht="15" customHeight="1">
      <c r="A20" s="803"/>
      <c r="B20" s="186"/>
      <c r="C20" s="686"/>
      <c r="D20" s="824"/>
      <c r="E20" s="827" t="s">
        <v>328</v>
      </c>
      <c r="F20" s="790"/>
      <c r="G20" s="1225"/>
      <c r="I20" s="829"/>
      <c r="J20" s="829"/>
    </row>
    <row r="21" spans="1:16" s="799" customFormat="1">
      <c r="A21" s="803"/>
      <c r="B21" s="186"/>
      <c r="C21" s="686"/>
      <c r="D21" s="187" t="s">
        <v>733</v>
      </c>
      <c r="E21" s="782" t="s">
        <v>735</v>
      </c>
      <c r="F21" s="294" t="s">
        <v>458</v>
      </c>
      <c r="G21" s="789"/>
      <c r="I21" s="829"/>
      <c r="J21" s="829"/>
    </row>
    <row r="22" spans="1:16" s="799" customFormat="1" ht="18.75" hidden="1">
      <c r="A22" s="803"/>
      <c r="B22" s="186"/>
      <c r="C22" s="686"/>
      <c r="D22" s="785" t="s">
        <v>734</v>
      </c>
      <c r="E22" s="784"/>
      <c r="F22" s="783"/>
      <c r="G22" s="798"/>
      <c r="H22" s="786"/>
      <c r="I22" s="829"/>
      <c r="J22" s="829"/>
    </row>
    <row r="23" spans="1:16" ht="15" customHeight="1">
      <c r="A23" s="285"/>
      <c r="C23" s="86"/>
      <c r="D23" s="114"/>
      <c r="E23" s="827" t="s">
        <v>328</v>
      </c>
      <c r="F23" s="790"/>
      <c r="G23" s="791"/>
    </row>
    <row r="24" spans="1:16" ht="3" customHeight="1"/>
    <row r="25" spans="1:16">
      <c r="D25" s="788" t="s">
        <v>731</v>
      </c>
      <c r="E25" s="787" t="s">
        <v>732</v>
      </c>
      <c r="F25" s="725"/>
      <c r="G25" s="725"/>
      <c r="H25" s="725"/>
      <c r="I25" s="725"/>
      <c r="J25" s="725"/>
      <c r="K25" s="725"/>
      <c r="L25" s="725"/>
      <c r="M25" s="725"/>
      <c r="N25" s="725"/>
      <c r="O25" s="725"/>
      <c r="P25" s="725"/>
    </row>
  </sheetData>
  <sheetProtection algorithmName="SHA-512" hashValue="BQz5A2LeWofrtBpLrnliDcrfYFqPs17ycISoaSSkbs7S2/aoFJMaNMDNGNRAiLy1TDlUB7kWqETnf5yXDckNMA==" saltValue="DZqIzrzFHyvQS1/GOQ7Yuw==" spinCount="100000" sheet="1" objects="1" scenarios="1" formatColumns="0" formatRows="0"/>
  <dataConsolidate/>
  <mergeCells count="5">
    <mergeCell ref="G19:G20"/>
    <mergeCell ref="D7:F7"/>
    <mergeCell ref="G7:G8"/>
    <mergeCell ref="G12:G17"/>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9:F20 F12:F16" xr:uid="{00000000-0002-0000-2000-000000000000}">
      <formula1>900</formula1>
    </dataValidation>
    <dataValidation type="textLength" operator="lessThanOrEqual" allowBlank="1" showInputMessage="1" showErrorMessage="1" errorTitle="Ошибка" error="Допускается ввод не более 900 символов!" sqref="G12 E19 G19 G22 E12:E16" xr:uid="{00000000-0002-0000-2000-000001000000}">
      <formula1>900</formula1>
    </dataValidation>
  </dataValidations>
  <hyperlinks>
    <hyperlink ref="E12" location="'Форма 4.7'!$E$12" tooltip="Кликните по гиперссылке, чтобы перейти по ссылке на обосновывающие документы или отредактировать её" display="ДоговорнапоставкутепловойэнергиивМКЖД(УК,ТСЖ)" xr:uid="{00000000-0004-0000-2000-000000000000}"/>
  </hyperlinks>
  <printOptions horizontalCentered="1" verticalCentered="1"/>
  <pageMargins left="0" right="0" top="0" bottom="0" header="0" footer="0.78740157480314965"/>
  <pageSetup paperSize="9" scale="65" fitToHeight="0" orientation="landscape"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200" t="s">
        <v>491</v>
      </c>
      <c r="G2" s="1201"/>
      <c r="H2" s="1202"/>
      <c r="I2" s="806"/>
    </row>
    <row r="3" spans="1:20" ht="3" customHeight="1"/>
    <row r="4" spans="1:20" s="1007" customFormat="1" ht="11.25">
      <c r="A4" s="1013"/>
      <c r="B4" s="1013"/>
      <c r="C4" s="1013"/>
      <c r="D4" s="1013"/>
      <c r="F4" s="1161" t="s">
        <v>454</v>
      </c>
      <c r="G4" s="1161"/>
      <c r="H4" s="1161"/>
      <c r="I4" s="1203" t="s">
        <v>455</v>
      </c>
      <c r="J4" s="1013"/>
      <c r="K4" s="1013"/>
      <c r="L4" s="1013"/>
      <c r="M4" s="1013"/>
      <c r="N4" s="1013"/>
      <c r="O4" s="1013"/>
      <c r="P4" s="1013"/>
      <c r="Q4" s="1013"/>
      <c r="R4" s="1013"/>
      <c r="S4" s="1013"/>
      <c r="T4" s="1013"/>
    </row>
    <row r="5" spans="1:20" s="1007" customFormat="1" ht="11.25" customHeight="1">
      <c r="A5" s="1013"/>
      <c r="B5" s="1013"/>
      <c r="C5" s="1013"/>
      <c r="D5" s="1013"/>
      <c r="F5" s="1109" t="s">
        <v>92</v>
      </c>
      <c r="G5" s="810" t="s">
        <v>457</v>
      </c>
      <c r="H5" s="1118" t="s">
        <v>442</v>
      </c>
      <c r="I5" s="1203"/>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114" t="str">
        <f>IF(dateCh="","",dateCh)</f>
        <v>17.11.2022</v>
      </c>
      <c r="I7" s="816" t="s">
        <v>493</v>
      </c>
      <c r="J7" s="615"/>
      <c r="K7" s="1013"/>
      <c r="L7" s="1013"/>
      <c r="M7" s="1013"/>
      <c r="N7" s="1013"/>
      <c r="O7" s="1013"/>
      <c r="P7" s="1013"/>
      <c r="Q7" s="1013"/>
      <c r="R7" s="1013"/>
      <c r="S7" s="1013"/>
      <c r="T7" s="1013"/>
    </row>
    <row r="8" spans="1:20" s="1007" customFormat="1" ht="45">
      <c r="A8" s="1204">
        <v>1</v>
      </c>
      <c r="B8" s="1013"/>
      <c r="C8" s="1013"/>
      <c r="D8" s="1013"/>
      <c r="F8" s="1029" t="e">
        <f ca="1">"2." &amp;mergeValue(A8)</f>
        <v>#NAME?</v>
      </c>
      <c r="G8" s="815" t="s">
        <v>494</v>
      </c>
      <c r="H8" s="1114" t="str">
        <f>IF('Перечень тарифов'!R21="","наименование отсутствует","" &amp; 'Перечень тарифов'!R21 &amp; "")</f>
        <v>наименование отсутствует</v>
      </c>
      <c r="I8" s="816" t="s">
        <v>590</v>
      </c>
      <c r="J8" s="615"/>
      <c r="K8" s="1013"/>
      <c r="L8" s="1013"/>
      <c r="M8" s="1013"/>
      <c r="N8" s="1013"/>
      <c r="O8" s="1013"/>
      <c r="P8" s="1013"/>
      <c r="Q8" s="1013"/>
      <c r="R8" s="1013"/>
      <c r="S8" s="1013"/>
      <c r="T8" s="1013"/>
    </row>
    <row r="9" spans="1:20" s="1007" customFormat="1" ht="22.5">
      <c r="A9" s="1204"/>
      <c r="B9" s="1013"/>
      <c r="C9" s="1013"/>
      <c r="D9" s="1013"/>
      <c r="F9" s="1029" t="e">
        <f ca="1">"3." &amp;mergeValue(A9)</f>
        <v>#NAME?</v>
      </c>
      <c r="G9" s="815" t="s">
        <v>495</v>
      </c>
      <c r="H9" s="1114"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6" t="s">
        <v>588</v>
      </c>
      <c r="J9" s="615"/>
      <c r="K9" s="1013"/>
      <c r="L9" s="1013"/>
      <c r="M9" s="1013"/>
      <c r="N9" s="1013"/>
      <c r="O9" s="1013"/>
      <c r="P9" s="1013"/>
      <c r="Q9" s="1013"/>
      <c r="R9" s="1013"/>
      <c r="S9" s="1013"/>
      <c r="T9" s="1013"/>
    </row>
    <row r="10" spans="1:20" s="1007" customFormat="1" ht="22.5">
      <c r="A10" s="1204"/>
      <c r="B10" s="1013"/>
      <c r="C10" s="1013"/>
      <c r="D10" s="1013"/>
      <c r="F10" s="1029" t="e">
        <f ca="1">"4."&amp;mergeValue(A10)</f>
        <v>#NAME?</v>
      </c>
      <c r="G10" s="815" t="s">
        <v>496</v>
      </c>
      <c r="H10" s="1118" t="s">
        <v>458</v>
      </c>
      <c r="I10" s="816"/>
      <c r="J10" s="615"/>
      <c r="K10" s="1013"/>
      <c r="L10" s="1013"/>
      <c r="M10" s="1013"/>
      <c r="N10" s="1013"/>
      <c r="O10" s="1013"/>
      <c r="P10" s="1013"/>
      <c r="Q10" s="1013"/>
      <c r="R10" s="1013"/>
      <c r="S10" s="1013"/>
      <c r="T10" s="1013"/>
    </row>
    <row r="11" spans="1:20" s="1007" customFormat="1" ht="18.75">
      <c r="A11" s="1204"/>
      <c r="B11" s="1204">
        <v>1</v>
      </c>
      <c r="C11" s="1110"/>
      <c r="D11" s="1110"/>
      <c r="F11" s="1029" t="e">
        <f ca="1">"4."&amp;mergeValue(A11) &amp;"."&amp;mergeValue(B11)</f>
        <v>#NAME?</v>
      </c>
      <c r="G11" s="830" t="s">
        <v>592</v>
      </c>
      <c r="H11" s="1114" t="str">
        <f>IF(region_name="","",region_name)</f>
        <v>Республика Татарстан</v>
      </c>
      <c r="I11" s="816" t="s">
        <v>499</v>
      </c>
      <c r="J11" s="615"/>
      <c r="K11" s="1013"/>
      <c r="L11" s="1013"/>
      <c r="M11" s="1013"/>
      <c r="N11" s="1013"/>
      <c r="O11" s="1013"/>
      <c r="P11" s="1013"/>
      <c r="Q11" s="1013"/>
      <c r="R11" s="1013"/>
      <c r="S11" s="1013"/>
      <c r="T11" s="1013"/>
    </row>
    <row r="12" spans="1:20" s="1007" customFormat="1" ht="22.5">
      <c r="A12" s="1204"/>
      <c r="B12" s="1204"/>
      <c r="C12" s="1204">
        <v>1</v>
      </c>
      <c r="D12" s="1110"/>
      <c r="F12" s="1029" t="e">
        <f ca="1">"4."&amp;mergeValue(A12) &amp;"."&amp;mergeValue(B12)&amp;"."&amp;mergeValue(C12)</f>
        <v>#NAME?</v>
      </c>
      <c r="G12" s="817" t="s">
        <v>497</v>
      </c>
      <c r="H12" s="1114" t="str">
        <f>IF(Территории!H13="","","" &amp; Территории!H13 &amp; "")</f>
        <v>Город Казань</v>
      </c>
      <c r="I12" s="816" t="s">
        <v>500</v>
      </c>
      <c r="J12" s="615"/>
      <c r="K12" s="1013"/>
      <c r="L12" s="1013"/>
      <c r="M12" s="1013"/>
      <c r="N12" s="1013"/>
      <c r="O12" s="1013"/>
      <c r="P12" s="1013"/>
      <c r="Q12" s="1013"/>
      <c r="R12" s="1013"/>
      <c r="S12" s="1013"/>
      <c r="T12" s="1013"/>
    </row>
    <row r="13" spans="1:20" s="1007" customFormat="1" ht="56.25">
      <c r="A13" s="1204"/>
      <c r="B13" s="1204"/>
      <c r="C13" s="1204"/>
      <c r="D13" s="1110">
        <v>1</v>
      </c>
      <c r="F13" s="1029" t="e">
        <f ca="1">"4."&amp;mergeValue(A13) &amp;"."&amp;mergeValue(B13)&amp;"."&amp;mergeValue(C13)&amp;"."&amp;mergeValue(D13)</f>
        <v>#NAME?</v>
      </c>
      <c r="G13" s="818" t="s">
        <v>498</v>
      </c>
      <c r="H13" s="1114" t="str">
        <f>IF(Территории!R14="","","" &amp; Территории!R14 &amp; "")</f>
        <v>Город Казань (92701000)</v>
      </c>
      <c r="I13" s="1111" t="s">
        <v>591</v>
      </c>
      <c r="J13" s="615"/>
      <c r="K13" s="1013"/>
      <c r="L13" s="1013"/>
      <c r="M13" s="1013"/>
      <c r="N13" s="1013"/>
      <c r="O13" s="1013"/>
      <c r="P13" s="1013"/>
      <c r="Q13" s="1013"/>
      <c r="R13" s="1013"/>
      <c r="S13" s="1013"/>
      <c r="T13" s="1013"/>
    </row>
    <row r="14" spans="1:20" s="772" customFormat="1" ht="3" customHeight="1">
      <c r="A14" s="773"/>
      <c r="B14" s="773"/>
      <c r="C14" s="773"/>
      <c r="D14" s="773"/>
      <c r="F14" s="822"/>
      <c r="G14" s="416"/>
      <c r="H14" s="417"/>
      <c r="I14" s="983"/>
      <c r="J14" s="773"/>
      <c r="K14" s="773"/>
      <c r="L14" s="773"/>
      <c r="M14" s="773"/>
      <c r="N14" s="773"/>
      <c r="O14" s="773"/>
      <c r="P14" s="773"/>
      <c r="Q14" s="773"/>
      <c r="R14" s="773"/>
      <c r="S14" s="773"/>
      <c r="T14" s="773"/>
    </row>
    <row r="15" spans="1:20" s="772" customFormat="1" ht="15" customHeight="1">
      <c r="A15" s="773"/>
      <c r="B15" s="773"/>
      <c r="C15" s="773"/>
      <c r="D15" s="773"/>
      <c r="F15" s="822"/>
      <c r="G15" s="1199" t="s">
        <v>593</v>
      </c>
      <c r="H15" s="1199"/>
      <c r="I15" s="983"/>
      <c r="J15" s="773"/>
      <c r="K15" s="773"/>
      <c r="L15" s="773"/>
      <c r="M15" s="773"/>
      <c r="N15" s="773"/>
      <c r="O15" s="773"/>
      <c r="P15" s="773"/>
      <c r="Q15" s="773"/>
      <c r="R15" s="773"/>
      <c r="S15" s="773"/>
      <c r="T15" s="773"/>
    </row>
  </sheetData>
  <sheetProtection algorithmName="SHA-512" hashValue="IeaEcXP3w3EKpEhh1euc1FiPcAkjJvyy5mfn+ebr4crgi6b6FWOC4FLigAeQgubpoFeuE7jHqwWFBbB5oG5VoQ==" saltValue="f9Az9U/5Zueh+Ln5wS88F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2100-000000000000}">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12">
    <tabColor rgb="FFEAEBEE"/>
    <pageSetUpPr fitToPage="1"/>
  </sheetPr>
  <dimension ref="A1:L34"/>
  <sheetViews>
    <sheetView showGridLines="0" topLeftCell="C19" zoomScaleNormal="100" workbookViewId="0">
      <selection activeCell="E31" sqref="E3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0" t="s">
        <v>696</v>
      </c>
      <c r="E5" s="1220"/>
      <c r="F5" s="1220"/>
      <c r="G5" s="1220"/>
      <c r="H5" s="1220"/>
      <c r="I5" s="334"/>
    </row>
    <row r="6" spans="1:9" ht="3" customHeight="1">
      <c r="C6" s="86"/>
      <c r="D6" s="37"/>
      <c r="E6" s="84"/>
      <c r="F6" s="84"/>
      <c r="G6" s="84"/>
      <c r="H6" s="83"/>
      <c r="I6" s="286"/>
    </row>
    <row r="7" spans="1:9" ht="21" customHeight="1">
      <c r="C7" s="86"/>
      <c r="D7" s="1233" t="s">
        <v>454</v>
      </c>
      <c r="E7" s="1233"/>
      <c r="F7" s="1233"/>
      <c r="G7" s="1233"/>
      <c r="H7" s="1233"/>
      <c r="I7" s="1278" t="s">
        <v>455</v>
      </c>
    </row>
    <row r="8" spans="1:9" ht="21" customHeight="1">
      <c r="C8" s="86"/>
      <c r="D8" s="103" t="s">
        <v>92</v>
      </c>
      <c r="E8" s="113" t="s">
        <v>457</v>
      </c>
      <c r="F8" s="113"/>
      <c r="G8" s="113" t="s">
        <v>442</v>
      </c>
      <c r="H8" s="113" t="s">
        <v>456</v>
      </c>
      <c r="I8" s="1278"/>
    </row>
    <row r="9" spans="1:9" ht="12" customHeight="1">
      <c r="C9" s="86"/>
      <c r="D9" s="42" t="s">
        <v>93</v>
      </c>
      <c r="E9" s="42" t="s">
        <v>49</v>
      </c>
      <c r="F9" s="42"/>
      <c r="G9" s="42" t="s">
        <v>50</v>
      </c>
      <c r="H9" s="42" t="s">
        <v>51</v>
      </c>
      <c r="I9" s="42" t="s">
        <v>68</v>
      </c>
    </row>
    <row r="10" spans="1:9">
      <c r="A10" s="285"/>
      <c r="C10" s="86"/>
      <c r="D10" s="187">
        <v>1</v>
      </c>
      <c r="E10" s="1281" t="s">
        <v>459</v>
      </c>
      <c r="F10" s="1281"/>
      <c r="G10" s="1281"/>
      <c r="H10" s="1281"/>
      <c r="I10" s="306"/>
    </row>
    <row r="11" spans="1:9" ht="20.100000000000001" customHeight="1">
      <c r="A11" s="285"/>
      <c r="C11" s="86"/>
      <c r="D11" s="187" t="s">
        <v>295</v>
      </c>
      <c r="E11" s="287" t="s">
        <v>460</v>
      </c>
      <c r="F11" s="294"/>
      <c r="G11" s="430" t="s">
        <v>3404</v>
      </c>
      <c r="H11" s="294" t="s">
        <v>458</v>
      </c>
      <c r="I11" s="196" t="s">
        <v>461</v>
      </c>
    </row>
    <row r="12" spans="1:9" ht="45">
      <c r="A12" s="285"/>
      <c r="C12" s="86"/>
      <c r="D12" s="187" t="s">
        <v>329</v>
      </c>
      <c r="E12" s="287" t="s">
        <v>462</v>
      </c>
      <c r="F12" s="294"/>
      <c r="G12" s="412" t="s">
        <v>3397</v>
      </c>
      <c r="H12" s="1090" t="s">
        <v>3405</v>
      </c>
      <c r="I12" s="413" t="s">
        <v>697</v>
      </c>
    </row>
    <row r="13" spans="1:9" ht="33.75">
      <c r="A13" s="285"/>
      <c r="B13" s="186">
        <v>3</v>
      </c>
      <c r="C13" s="86"/>
      <c r="D13" s="187">
        <v>2</v>
      </c>
      <c r="E13" s="350" t="s">
        <v>698</v>
      </c>
      <c r="F13" s="294"/>
      <c r="G13" s="294" t="s">
        <v>458</v>
      </c>
      <c r="H13" s="1090" t="s">
        <v>3406</v>
      </c>
      <c r="I13" s="414" t="s">
        <v>463</v>
      </c>
    </row>
    <row r="14" spans="1:9" ht="39" customHeight="1">
      <c r="A14" s="285"/>
      <c r="C14" s="86"/>
      <c r="D14" s="187">
        <v>3</v>
      </c>
      <c r="E14" s="1279" t="s">
        <v>699</v>
      </c>
      <c r="F14" s="1279"/>
      <c r="G14" s="1279"/>
      <c r="H14" s="1279"/>
      <c r="I14" s="411"/>
    </row>
    <row r="15" spans="1:9" ht="33.75">
      <c r="A15" s="285"/>
      <c r="C15" s="86"/>
      <c r="D15" s="187" t="s">
        <v>444</v>
      </c>
      <c r="E15" s="295" t="s">
        <v>3407</v>
      </c>
      <c r="F15" s="294"/>
      <c r="G15" s="294" t="s">
        <v>458</v>
      </c>
      <c r="H15" s="1090" t="s">
        <v>3406</v>
      </c>
      <c r="I15" s="1223" t="s">
        <v>700</v>
      </c>
    </row>
    <row r="16" spans="1:9" ht="15" customHeight="1">
      <c r="A16" s="285"/>
      <c r="C16" s="86"/>
      <c r="D16" s="114"/>
      <c r="E16" s="299" t="s">
        <v>328</v>
      </c>
      <c r="F16" s="300"/>
      <c r="G16" s="300"/>
      <c r="H16" s="297"/>
      <c r="I16" s="1225"/>
    </row>
    <row r="17" spans="1:12" ht="69" customHeight="1">
      <c r="A17" s="285"/>
      <c r="B17" s="186">
        <v>3</v>
      </c>
      <c r="C17" s="86"/>
      <c r="D17" s="187">
        <v>4</v>
      </c>
      <c r="E17" s="1279" t="s">
        <v>701</v>
      </c>
      <c r="F17" s="1279"/>
      <c r="G17" s="1279"/>
      <c r="H17" s="1279"/>
      <c r="I17" s="411"/>
    </row>
    <row r="18" spans="1:12" ht="87.95" customHeight="1">
      <c r="A18" s="285"/>
      <c r="C18" s="86"/>
      <c r="D18" s="187" t="s">
        <v>445</v>
      </c>
      <c r="E18" s="301" t="s">
        <v>464</v>
      </c>
      <c r="F18" s="294"/>
      <c r="G18" s="412" t="s">
        <v>3408</v>
      </c>
      <c r="H18" s="294" t="s">
        <v>458</v>
      </c>
      <c r="I18" s="1223" t="s">
        <v>481</v>
      </c>
    </row>
    <row r="19" spans="1:12" ht="15" customHeight="1">
      <c r="A19" s="285"/>
      <c r="C19" s="86"/>
      <c r="D19" s="114"/>
      <c r="E19" s="299" t="s">
        <v>328</v>
      </c>
      <c r="F19" s="300"/>
      <c r="G19" s="300"/>
      <c r="H19" s="297"/>
      <c r="I19" s="1225"/>
    </row>
    <row r="20" spans="1:12" ht="30" customHeight="1">
      <c r="A20" s="285"/>
      <c r="B20" s="186">
        <v>3</v>
      </c>
      <c r="C20" s="86"/>
      <c r="D20" s="187">
        <v>5</v>
      </c>
      <c r="E20" s="1279" t="s">
        <v>702</v>
      </c>
      <c r="F20" s="1279"/>
      <c r="G20" s="1279"/>
      <c r="H20" s="1279"/>
      <c r="I20" s="411"/>
    </row>
    <row r="21" spans="1:12" ht="26.1" customHeight="1">
      <c r="A21" s="285"/>
      <c r="C21" s="86"/>
      <c r="D21" s="187" t="s">
        <v>446</v>
      </c>
      <c r="E21" s="1280" t="s">
        <v>703</v>
      </c>
      <c r="F21" s="1280"/>
      <c r="G21" s="1280"/>
      <c r="H21" s="1280"/>
      <c r="I21" s="411"/>
    </row>
    <row r="22" spans="1:12" ht="32.1" customHeight="1">
      <c r="A22" s="285"/>
      <c r="C22" s="86"/>
      <c r="D22" s="187" t="s">
        <v>447</v>
      </c>
      <c r="E22" s="302" t="s">
        <v>465</v>
      </c>
      <c r="F22" s="294"/>
      <c r="G22" s="412" t="s">
        <v>3409</v>
      </c>
      <c r="H22" s="294" t="s">
        <v>458</v>
      </c>
      <c r="I22" s="1223" t="s">
        <v>704</v>
      </c>
    </row>
    <row r="23" spans="1:12" ht="15" customHeight="1">
      <c r="A23" s="285"/>
      <c r="C23" s="86"/>
      <c r="D23" s="114"/>
      <c r="E23" s="300" t="s">
        <v>328</v>
      </c>
      <c r="F23" s="296"/>
      <c r="G23" s="296"/>
      <c r="H23" s="297"/>
      <c r="I23" s="1225"/>
    </row>
    <row r="24" spans="1:12" ht="14.25" customHeight="1">
      <c r="A24" s="285"/>
      <c r="C24" s="86"/>
      <c r="D24" s="187" t="s">
        <v>448</v>
      </c>
      <c r="E24" s="1280" t="s">
        <v>705</v>
      </c>
      <c r="F24" s="1280"/>
      <c r="G24" s="1280"/>
      <c r="H24" s="1280"/>
      <c r="I24" s="411"/>
    </row>
    <row r="25" spans="1:12" ht="42.95" customHeight="1">
      <c r="A25" s="285"/>
      <c r="C25" s="86"/>
      <c r="D25" s="187" t="s">
        <v>449</v>
      </c>
      <c r="E25" s="302" t="s">
        <v>467</v>
      </c>
      <c r="F25" s="294"/>
      <c r="G25" s="412" t="s">
        <v>3431</v>
      </c>
      <c r="H25" s="294" t="s">
        <v>458</v>
      </c>
      <c r="I25" s="1223" t="s">
        <v>598</v>
      </c>
    </row>
    <row r="26" spans="1:12" ht="15" customHeight="1">
      <c r="A26" s="285"/>
      <c r="C26" s="86"/>
      <c r="D26" s="114"/>
      <c r="E26" s="300" t="s">
        <v>328</v>
      </c>
      <c r="F26" s="296"/>
      <c r="G26" s="296"/>
      <c r="H26" s="297"/>
      <c r="I26" s="1225"/>
    </row>
    <row r="27" spans="1:12" ht="26.1" customHeight="1">
      <c r="A27" s="285"/>
      <c r="C27" s="86"/>
      <c r="D27" s="187" t="s">
        <v>450</v>
      </c>
      <c r="E27" s="1280" t="s">
        <v>706</v>
      </c>
      <c r="F27" s="1280"/>
      <c r="G27" s="1280"/>
      <c r="H27" s="1280"/>
      <c r="I27" s="411"/>
    </row>
    <row r="28" spans="1:12" ht="32.1" customHeight="1">
      <c r="A28" s="285"/>
      <c r="C28" s="86"/>
      <c r="D28" s="187" t="s">
        <v>451</v>
      </c>
      <c r="E28" s="302" t="s">
        <v>466</v>
      </c>
      <c r="F28" s="294"/>
      <c r="G28" s="305" t="s">
        <v>3412</v>
      </c>
      <c r="H28" s="294" t="s">
        <v>458</v>
      </c>
      <c r="I28" s="1223" t="s">
        <v>707</v>
      </c>
      <c r="K28" s="212" t="s">
        <v>3411</v>
      </c>
      <c r="L28" s="212" t="s">
        <v>3410</v>
      </c>
    </row>
    <row r="29" spans="1:12" ht="15" customHeight="1">
      <c r="A29" s="285"/>
      <c r="C29" s="86"/>
      <c r="D29" s="114"/>
      <c r="E29" s="300" t="s">
        <v>328</v>
      </c>
      <c r="F29" s="296"/>
      <c r="G29" s="296"/>
      <c r="H29" s="297"/>
      <c r="I29" s="1225"/>
    </row>
    <row r="30" spans="1:12" ht="49.5" customHeight="1">
      <c r="A30" s="285"/>
      <c r="B30" s="186">
        <v>3</v>
      </c>
      <c r="C30" s="86"/>
      <c r="D30" s="187" t="s">
        <v>69</v>
      </c>
      <c r="E30" s="1279" t="s">
        <v>709</v>
      </c>
      <c r="F30" s="1279"/>
      <c r="G30" s="1279"/>
      <c r="H30" s="1279"/>
      <c r="I30" s="411"/>
    </row>
    <row r="31" spans="1:12" ht="33.75">
      <c r="A31" s="285"/>
      <c r="C31" s="86"/>
      <c r="D31" s="187" t="s">
        <v>452</v>
      </c>
      <c r="E31" s="295" t="s">
        <v>3407</v>
      </c>
      <c r="F31" s="294"/>
      <c r="G31" s="294" t="s">
        <v>458</v>
      </c>
      <c r="H31" s="1090" t="s">
        <v>3406</v>
      </c>
      <c r="I31" s="1223" t="s">
        <v>480</v>
      </c>
    </row>
    <row r="32" spans="1:12" ht="15" customHeight="1">
      <c r="A32" s="285"/>
      <c r="C32" s="86"/>
      <c r="D32" s="114"/>
      <c r="E32" s="299" t="s">
        <v>328</v>
      </c>
      <c r="F32" s="296"/>
      <c r="G32" s="296"/>
      <c r="H32" s="297"/>
      <c r="I32" s="1225"/>
    </row>
    <row r="33" spans="1:12" s="174" customFormat="1" ht="3" customHeight="1">
      <c r="A33" s="285"/>
      <c r="K33" s="289"/>
      <c r="L33" s="289"/>
    </row>
    <row r="34" spans="1:12" ht="24.75" customHeight="1">
      <c r="D34" s="298">
        <v>1</v>
      </c>
      <c r="E34" s="1199" t="s">
        <v>708</v>
      </c>
      <c r="F34" s="1199"/>
      <c r="G34" s="1199"/>
      <c r="H34" s="1199"/>
      <c r="I34" s="1199"/>
    </row>
  </sheetData>
  <sheetProtection algorithmName="SHA-512" hashValue="FnNBKI9YpvYM4h9q8L+caRtpIZS2jm8qZsCpOfPYBkIfcCJjUm1BRVYWZ/cWpv+KZVoWAhRB7r/pnIzNZEprGA==" saltValue="Dnq7c0hiBQUcGlW67p7Yag==" spinCount="100000"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xr:uid="{00000000-0002-0000-22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xr:uid="{00000000-0002-0000-22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xr:uid="{00000000-0002-0000-22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xr:uid="{00000000-0002-0000-2200-000003000000}"/>
  </dataValidations>
  <hyperlinks>
    <hyperlink ref="H12" location="'Форма 4.8'!$H$12" tooltip="Кликните по гиперссылке, чтобы перейти по гиперссылке или отредактировать её" display="https://portal.eias.ru/Portal/DownloadPage.aspx?type=12&amp;guid=74285a7b-fbbd-449e-a312-d4b02eac9f10" xr:uid="{00000000-0004-0000-2200-000000000000}"/>
    <hyperlink ref="H13" location="'Форма 4.8'!$H$13" tooltip="Кликните по гиперссылке, чтобы перейти по гиперссылке или отредактировать её" display="https://portal.eias.ru/Portal/DownloadPage.aspx?type=12&amp;guid=0ca7c936-be41-4e5b-92d2-3050ee3efd24" xr:uid="{00000000-0004-0000-2200-000001000000}"/>
    <hyperlink ref="H15" location="'Форма 4.8'!$H$15" tooltip="Кликните по гиперссылке, чтобы перейти по гиперссылке или отредактировать её" display="https://portal.eias.ru/Portal/DownloadPage.aspx?type=12&amp;guid=0ca7c936-be41-4e5b-92d2-3050ee3efd24" xr:uid="{00000000-0004-0000-2200-000002000000}"/>
    <hyperlink ref="H31" location="'Форма 4.8'!$H$31" tooltip="Кликните по гиперссылке, чтобы перейти по гиперссылке или отредактировать её" display="https://portal.eias.ru/Portal/DownloadPage.aspx?type=12&amp;guid=0ca7c936-be41-4e5b-92d2-3050ee3efd24" xr:uid="{00000000-0004-0000-2200-000003000000}"/>
  </hyperlinks>
  <pageMargins left="0.70866141732283472" right="0.70866141732283472" top="0.74803149606299213" bottom="0.74803149606299213" header="0.31496062992125984" footer="0.31496062992125984"/>
  <pageSetup scale="38"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2" t="s">
        <v>478</v>
      </c>
      <c r="E5" s="1282"/>
      <c r="F5" s="1282"/>
      <c r="G5" s="1282"/>
      <c r="H5" s="1282"/>
      <c r="I5" s="1282"/>
      <c r="J5" s="1282"/>
      <c r="K5" s="435"/>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4" t="s">
        <v>454</v>
      </c>
      <c r="E8" s="1284"/>
      <c r="F8" s="1284"/>
      <c r="G8" s="1284"/>
      <c r="H8" s="1284"/>
      <c r="I8" s="1284"/>
      <c r="J8" s="1284"/>
      <c r="K8" s="1284" t="s">
        <v>455</v>
      </c>
    </row>
    <row r="9" spans="1:14">
      <c r="D9" s="1284" t="s">
        <v>92</v>
      </c>
      <c r="E9" s="1284" t="s">
        <v>482</v>
      </c>
      <c r="F9" s="1284"/>
      <c r="G9" s="1284" t="s">
        <v>483</v>
      </c>
      <c r="H9" s="1284"/>
      <c r="I9" s="1284"/>
      <c r="J9" s="1284"/>
      <c r="K9" s="1284"/>
    </row>
    <row r="10" spans="1:14" ht="22.5">
      <c r="D10" s="1284"/>
      <c r="E10" s="137" t="s">
        <v>484</v>
      </c>
      <c r="F10" s="137" t="s">
        <v>400</v>
      </c>
      <c r="G10" s="137" t="s">
        <v>400</v>
      </c>
      <c r="H10" s="137" t="s">
        <v>484</v>
      </c>
      <c r="I10" s="137" t="s">
        <v>485</v>
      </c>
      <c r="J10" s="137" t="s">
        <v>456</v>
      </c>
      <c r="K10" s="1284"/>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6"/>
      <c r="F12" s="1086"/>
      <c r="G12" s="1086"/>
      <c r="H12" s="1086"/>
      <c r="I12" s="1100"/>
      <c r="J12" s="1090"/>
      <c r="K12" s="1223" t="s">
        <v>486</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25"/>
    </row>
    <row r="14" spans="1:14" ht="3" customHeight="1">
      <c r="A14" s="131"/>
      <c r="B14" s="131"/>
      <c r="C14" s="131"/>
    </row>
    <row r="15" spans="1:14" ht="27.75" customHeight="1">
      <c r="E15" s="1283" t="s">
        <v>594</v>
      </c>
      <c r="F15" s="1283"/>
      <c r="G15" s="1283"/>
      <c r="H15" s="1283"/>
      <c r="I15" s="1283"/>
      <c r="J15" s="1283"/>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xr:uid="{00000000-0002-0000-23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3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3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3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07">
    <tabColor rgb="FFCCCCFF"/>
    <pageSetUpPr fitToPage="1"/>
  </sheetPr>
  <dimension ref="A1:I15"/>
  <sheetViews>
    <sheetView showGridLines="0" tabSelected="1" topLeftCell="C6" zoomScaleNormal="100" workbookViewId="0">
      <selection activeCell="E13" sqref="E13"/>
    </sheetView>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6" t="s">
        <v>314</v>
      </c>
      <c r="E7" s="1158"/>
      <c r="F7" s="437"/>
    </row>
    <row r="8" spans="3:9" ht="3" customHeight="1">
      <c r="C8" s="50"/>
      <c r="D8" s="14"/>
      <c r="E8" s="14"/>
    </row>
    <row r="9" spans="3:9" ht="15.95" customHeight="1">
      <c r="C9" s="50"/>
      <c r="D9" s="103" t="s">
        <v>92</v>
      </c>
      <c r="E9" s="425" t="s">
        <v>313</v>
      </c>
    </row>
    <row r="10" spans="3:9" ht="12" customHeight="1">
      <c r="C10" s="50"/>
      <c r="D10" s="42" t="s">
        <v>93</v>
      </c>
      <c r="E10" s="42" t="s">
        <v>49</v>
      </c>
    </row>
    <row r="11" spans="3:9" ht="11.25" hidden="1" customHeight="1">
      <c r="C11" s="50"/>
      <c r="D11" s="194">
        <v>0</v>
      </c>
      <c r="E11" s="426"/>
    </row>
    <row r="12" spans="3:9" ht="56.25">
      <c r="C12" s="167"/>
      <c r="D12" s="123">
        <v>1</v>
      </c>
      <c r="E12" s="1073" t="s">
        <v>3476</v>
      </c>
    </row>
    <row r="13" spans="3:9" ht="12" customHeight="1">
      <c r="C13" s="50"/>
      <c r="D13" s="427"/>
      <c r="E13" s="428" t="s">
        <v>177</v>
      </c>
    </row>
    <row r="14" spans="3:9" ht="3" customHeight="1"/>
    <row r="15" spans="3:9" ht="22.5" customHeight="1">
      <c r="C15" s="168"/>
      <c r="D15" s="1285" t="s">
        <v>315</v>
      </c>
      <c r="E15" s="1285"/>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400-000000000000}">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omm">
    <tabColor rgb="FFCCCCFF"/>
    <pageSetUpPr fitToPage="1"/>
  </sheetPr>
  <dimension ref="A1:L13"/>
  <sheetViews>
    <sheetView showGridLines="0" topLeftCell="C6" zoomScaleNormal="100" workbookViewId="0">
      <selection activeCell="E12" sqref="E12"/>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29"/>
    </row>
    <row r="2" spans="3:12" hidden="1"/>
    <row r="3" spans="3:12" hidden="1"/>
    <row r="4" spans="3:12" hidden="1"/>
    <row r="5" spans="3:12" hidden="1"/>
    <row r="6" spans="3:12" ht="3" customHeight="1">
      <c r="C6" s="50"/>
      <c r="D6" s="14"/>
      <c r="E6" s="14"/>
    </row>
    <row r="7" spans="3:12" ht="22.5">
      <c r="C7" s="50"/>
      <c r="D7" s="1282" t="s">
        <v>55</v>
      </c>
      <c r="E7" s="1282"/>
      <c r="F7" s="437"/>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ht="25.5" customHeight="1">
      <c r="C12" s="167" t="s">
        <v>3393</v>
      </c>
      <c r="D12" s="123">
        <v>1</v>
      </c>
      <c r="E12" s="124" t="s">
        <v>3432</v>
      </c>
    </row>
    <row r="13" spans="3:12">
      <c r="C13" s="50"/>
      <c r="D13" s="114"/>
      <c r="E13" s="112" t="s">
        <v>177</v>
      </c>
    </row>
  </sheetData>
  <sheetProtection algorithmName="SHA-512" hashValue="a1WrrvfySpoJauFjQiFk7oyILV56nS5o1x8YJ50Cb9I2CnDTvGRODO8FktchPA8boa1DRFTj3eyjoM60VpYySw==" saltValue="lHlJC+/UognWvLjMXWyF7g=="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E12" xr:uid="{00000000-0002-0000-2500-000000000000}">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6" t="s">
        <v>56</v>
      </c>
      <c r="C2" s="1286"/>
      <c r="D2" s="1286"/>
      <c r="E2" s="438"/>
    </row>
    <row r="3" spans="2:5" ht="3" customHeight="1"/>
    <row r="4" spans="2:5" ht="21.75" customHeight="1" thickBot="1">
      <c r="B4" s="1125" t="s">
        <v>1</v>
      </c>
      <c r="C4" s="1125" t="s">
        <v>91</v>
      </c>
      <c r="D4" s="1125" t="s">
        <v>72</v>
      </c>
    </row>
    <row r="5" spans="2:5" ht="12" thickTop="1"/>
  </sheetData>
  <sheetProtection algorithmName="SHA-512" hashValue="hWtmbGnPhJXpVN8XWFkAwcHkN63U5A9uSSgGI0864FDLKUPrR/irNoUrprLSZknDmUmNOHgk/uLMWs8TqplSRw==" saltValue="zgoGfbl3wj80tq6C69RkgA==" spinCount="100000" sheet="1" objects="1" scenarios="1" formatColumns="0" formatRows="0" autoFilter="0"/>
  <autoFilter ref="B4:D4" xr:uid="{00000000-0009-0000-0000-000026000000}"/>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odUpdTemplLogger">
    <tabColor indexed="24"/>
  </sheetPr>
  <dimension ref="A1:D15"/>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9">
        <v>44537.653067129628</v>
      </c>
      <c r="B2" s="12" t="s">
        <v>774</v>
      </c>
      <c r="C2" s="12" t="s">
        <v>442</v>
      </c>
    </row>
    <row r="3" spans="1:4">
      <c r="A3" s="1119">
        <v>44537.653078703705</v>
      </c>
      <c r="B3" s="12" t="s">
        <v>775</v>
      </c>
      <c r="C3" s="12" t="s">
        <v>442</v>
      </c>
    </row>
    <row r="4" spans="1:4">
      <c r="A4" s="1119">
        <v>44537.653587962966</v>
      </c>
      <c r="B4" s="12" t="s">
        <v>774</v>
      </c>
      <c r="C4" s="12" t="s">
        <v>442</v>
      </c>
    </row>
    <row r="5" spans="1:4">
      <c r="A5" s="1119">
        <v>44537.653599537036</v>
      </c>
      <c r="B5" s="12" t="s">
        <v>775</v>
      </c>
      <c r="C5" s="12" t="s">
        <v>442</v>
      </c>
    </row>
    <row r="6" spans="1:4">
      <c r="A6" s="1119">
        <v>44537.666261574072</v>
      </c>
      <c r="B6" s="12" t="s">
        <v>774</v>
      </c>
      <c r="C6" s="12" t="s">
        <v>442</v>
      </c>
    </row>
    <row r="7" spans="1:4">
      <c r="A7" s="1119">
        <v>44537.666284722225</v>
      </c>
      <c r="B7" s="12" t="s">
        <v>775</v>
      </c>
      <c r="C7" s="12" t="s">
        <v>442</v>
      </c>
    </row>
    <row r="8" spans="1:4">
      <c r="A8" s="1119">
        <v>44552.620844907404</v>
      </c>
      <c r="B8" s="12" t="s">
        <v>774</v>
      </c>
      <c r="C8" s="12" t="s">
        <v>442</v>
      </c>
    </row>
    <row r="9" spans="1:4">
      <c r="A9" s="1119">
        <v>44552.620868055557</v>
      </c>
      <c r="B9" s="12" t="s">
        <v>775</v>
      </c>
      <c r="C9" s="12" t="s">
        <v>442</v>
      </c>
    </row>
    <row r="10" spans="1:4">
      <c r="A10" s="1119">
        <v>44553.471701388888</v>
      </c>
      <c r="B10" s="12" t="s">
        <v>774</v>
      </c>
      <c r="C10" s="12" t="s">
        <v>442</v>
      </c>
    </row>
    <row r="11" spans="1:4">
      <c r="A11" s="1119">
        <v>44553.471712962964</v>
      </c>
      <c r="B11" s="12" t="s">
        <v>775</v>
      </c>
      <c r="C11" s="12" t="s">
        <v>442</v>
      </c>
    </row>
    <row r="12" spans="1:4">
      <c r="A12" s="1119">
        <v>44909.419629629629</v>
      </c>
      <c r="B12" s="12" t="s">
        <v>774</v>
      </c>
      <c r="C12" s="12" t="s">
        <v>442</v>
      </c>
    </row>
    <row r="13" spans="1:4">
      <c r="A13" s="1119">
        <v>44909.419641203705</v>
      </c>
      <c r="B13" s="12" t="s">
        <v>775</v>
      </c>
      <c r="C13" s="12" t="s">
        <v>442</v>
      </c>
    </row>
    <row r="14" spans="1:4">
      <c r="A14" s="1119">
        <v>44910.688761574071</v>
      </c>
      <c r="B14" s="12" t="s">
        <v>774</v>
      </c>
      <c r="C14" s="12" t="s">
        <v>442</v>
      </c>
    </row>
    <row r="15" spans="1:4">
      <c r="A15" s="1119">
        <v>44910.688773148147</v>
      </c>
      <c r="B15" s="12" t="s">
        <v>775</v>
      </c>
      <c r="C15" s="12" t="s">
        <v>442</v>
      </c>
    </row>
  </sheetData>
  <sheetProtection algorithmName="SHA-512" hashValue="GdWb/rRXe+sWuAfrChvJ2LydunRwfLp16iA4ueSkb+fM2jJjaCSRjtTQErTTJUwNxjZcJpd2PJS5UhmR5Xemgg==" saltValue="2fhTIUfkbouwI6gqwPeUUg=="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SH_et_union_hor">
    <tabColor indexed="47"/>
  </sheetPr>
  <dimension ref="A2:CU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82">
        <v>1</v>
      </c>
      <c r="E9" s="1321"/>
      <c r="F9" s="1323"/>
      <c r="G9" s="1311" t="s">
        <v>85</v>
      </c>
      <c r="H9" s="1182"/>
      <c r="I9" s="1182">
        <v>1</v>
      </c>
      <c r="J9" s="1317"/>
      <c r="K9" s="1213" t="s">
        <v>85</v>
      </c>
      <c r="L9" s="1195"/>
      <c r="M9" s="1195" t="s">
        <v>93</v>
      </c>
      <c r="N9" s="1320"/>
      <c r="O9" s="1213" t="s">
        <v>85</v>
      </c>
      <c r="P9" s="1195"/>
      <c r="Q9" s="1195" t="s">
        <v>93</v>
      </c>
      <c r="R9" s="1315"/>
      <c r="S9" s="1213" t="s">
        <v>85</v>
      </c>
      <c r="T9" s="1087"/>
      <c r="U9" s="1087" t="s">
        <v>93</v>
      </c>
      <c r="V9" s="1105"/>
      <c r="W9" s="307"/>
    </row>
    <row r="10" spans="1:23" s="739" customFormat="1" ht="17.100000000000001" customHeight="1">
      <c r="A10" s="205"/>
      <c r="C10" s="159"/>
      <c r="D10" s="1182"/>
      <c r="E10" s="1321"/>
      <c r="F10" s="1323"/>
      <c r="G10" s="1311"/>
      <c r="H10" s="1182"/>
      <c r="I10" s="1182"/>
      <c r="J10" s="1317"/>
      <c r="K10" s="1213"/>
      <c r="L10" s="1195"/>
      <c r="M10" s="1195"/>
      <c r="N10" s="1320"/>
      <c r="O10" s="1213"/>
      <c r="P10" s="1195"/>
      <c r="Q10" s="1195"/>
      <c r="R10" s="1315"/>
      <c r="S10" s="1213"/>
      <c r="T10" s="1089"/>
      <c r="U10" s="744"/>
      <c r="V10" s="745" t="s">
        <v>716</v>
      </c>
      <c r="W10" s="746"/>
    </row>
    <row r="11" spans="1:23" s="102" customFormat="1" ht="17.100000000000001" customHeight="1">
      <c r="A11" s="205"/>
      <c r="C11" s="159"/>
      <c r="D11" s="1183"/>
      <c r="E11" s="1322"/>
      <c r="F11" s="1324"/>
      <c r="G11" s="1183"/>
      <c r="H11" s="1183"/>
      <c r="I11" s="1183"/>
      <c r="J11" s="1318"/>
      <c r="K11" s="1183"/>
      <c r="L11" s="1183"/>
      <c r="M11" s="1183"/>
      <c r="N11" s="1315"/>
      <c r="O11" s="1183"/>
      <c r="P11" s="1088"/>
      <c r="Q11" s="744"/>
      <c r="R11" s="745" t="s">
        <v>715</v>
      </c>
      <c r="S11" s="741"/>
      <c r="T11" s="741"/>
      <c r="U11" s="741"/>
      <c r="V11" s="741"/>
      <c r="W11" s="746"/>
    </row>
    <row r="12" spans="1:23" s="102" customFormat="1" ht="17.100000000000001" customHeight="1">
      <c r="A12" s="205"/>
      <c r="C12" s="159"/>
      <c r="D12" s="1183"/>
      <c r="E12" s="1322"/>
      <c r="F12" s="1324"/>
      <c r="G12" s="1183"/>
      <c r="H12" s="1183"/>
      <c r="I12" s="1183"/>
      <c r="J12" s="1318"/>
      <c r="K12" s="1183"/>
      <c r="L12" s="744"/>
      <c r="M12" s="745"/>
      <c r="N12" s="745" t="s">
        <v>412</v>
      </c>
      <c r="O12" s="745"/>
      <c r="P12" s="745"/>
      <c r="Q12" s="745"/>
      <c r="R12" s="745"/>
      <c r="S12" s="741"/>
      <c r="T12" s="741"/>
      <c r="U12" s="741"/>
      <c r="V12" s="741"/>
      <c r="W12" s="746"/>
    </row>
    <row r="13" spans="1:23" s="102" customFormat="1" ht="17.25" customHeight="1">
      <c r="A13" s="205"/>
      <c r="C13" s="159"/>
      <c r="D13" s="1183"/>
      <c r="E13" s="1322"/>
      <c r="F13" s="1324"/>
      <c r="G13" s="1183"/>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316"/>
      <c r="E15" s="1325"/>
      <c r="F15" s="1310"/>
      <c r="G15" s="1312"/>
      <c r="H15" s="1182"/>
      <c r="I15" s="1182">
        <v>1</v>
      </c>
      <c r="J15" s="1317"/>
      <c r="K15" s="1213" t="s">
        <v>85</v>
      </c>
      <c r="L15" s="1195"/>
      <c r="M15" s="1195" t="s">
        <v>93</v>
      </c>
      <c r="N15" s="1320"/>
      <c r="O15" s="1213" t="s">
        <v>85</v>
      </c>
      <c r="P15" s="1195"/>
      <c r="Q15" s="1195" t="s">
        <v>93</v>
      </c>
      <c r="R15" s="1315"/>
      <c r="S15" s="1213" t="s">
        <v>85</v>
      </c>
      <c r="T15" s="1087"/>
      <c r="U15" s="1087" t="s">
        <v>93</v>
      </c>
      <c r="V15" s="1105"/>
      <c r="W15" s="307"/>
    </row>
    <row r="16" spans="1:23" s="742" customFormat="1" ht="16.5" customHeight="1">
      <c r="A16" s="748"/>
      <c r="B16" s="743"/>
      <c r="C16" s="747"/>
      <c r="D16" s="1316"/>
      <c r="E16" s="1325"/>
      <c r="F16" s="1310"/>
      <c r="G16" s="1312"/>
      <c r="H16" s="1182"/>
      <c r="I16" s="1182"/>
      <c r="J16" s="1317"/>
      <c r="K16" s="1213"/>
      <c r="L16" s="1195"/>
      <c r="M16" s="1195"/>
      <c r="N16" s="1320"/>
      <c r="O16" s="1213"/>
      <c r="P16" s="1195"/>
      <c r="Q16" s="1195"/>
      <c r="R16" s="1315"/>
      <c r="S16" s="1213"/>
      <c r="T16" s="1089"/>
      <c r="U16" s="744"/>
      <c r="V16" s="745" t="s">
        <v>716</v>
      </c>
      <c r="W16" s="746"/>
    </row>
    <row r="17" spans="1:36" ht="17.100000000000001" customHeight="1">
      <c r="A17" s="205"/>
      <c r="B17" s="102"/>
      <c r="C17" s="159"/>
      <c r="D17" s="1316"/>
      <c r="E17" s="1325"/>
      <c r="F17" s="1310"/>
      <c r="G17" s="1312"/>
      <c r="H17" s="1182"/>
      <c r="I17" s="1182"/>
      <c r="J17" s="1318"/>
      <c r="K17" s="1213"/>
      <c r="L17" s="1195"/>
      <c r="M17" s="1195"/>
      <c r="N17" s="1315"/>
      <c r="O17" s="1213"/>
      <c r="P17" s="1088"/>
      <c r="Q17" s="744"/>
      <c r="R17" s="745" t="s">
        <v>715</v>
      </c>
      <c r="S17" s="741"/>
      <c r="T17" s="741"/>
      <c r="U17" s="741"/>
      <c r="V17" s="741"/>
      <c r="W17" s="746"/>
    </row>
    <row r="18" spans="1:36" ht="17.100000000000001" customHeight="1">
      <c r="A18" s="205"/>
      <c r="B18" s="102"/>
      <c r="C18" s="159"/>
      <c r="D18" s="1316"/>
      <c r="E18" s="1325"/>
      <c r="F18" s="1310"/>
      <c r="G18" s="1312"/>
      <c r="H18" s="1182"/>
      <c r="I18" s="1182"/>
      <c r="J18" s="1318"/>
      <c r="K18" s="1213"/>
      <c r="L18" s="744"/>
      <c r="M18" s="745"/>
      <c r="N18" s="745" t="s">
        <v>412</v>
      </c>
      <c r="O18" s="745"/>
      <c r="P18" s="745"/>
      <c r="Q18" s="745"/>
      <c r="R18" s="745"/>
      <c r="S18" s="741"/>
      <c r="T18" s="741"/>
      <c r="U18" s="741"/>
      <c r="V18" s="741"/>
      <c r="W18" s="746"/>
    </row>
    <row r="19" spans="1:36" ht="17.100000000000001" customHeight="1">
      <c r="A19" s="205"/>
      <c r="B19" s="102"/>
      <c r="C19" s="159"/>
      <c r="D19" s="1316"/>
      <c r="E19" s="1325"/>
      <c r="F19" s="1310"/>
      <c r="G19" s="1312"/>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319" t="s">
        <v>298</v>
      </c>
      <c r="P27" s="1319"/>
      <c r="Q27" s="1319"/>
      <c r="R27" s="1262" t="s">
        <v>270</v>
      </c>
      <c r="S27" s="1262"/>
      <c r="T27" s="1262"/>
      <c r="U27" s="1233" t="s">
        <v>341</v>
      </c>
      <c r="W27" s="1313"/>
    </row>
    <row r="28" spans="1:36" ht="17.100000000000001" customHeight="1">
      <c r="O28" s="1263" t="s">
        <v>605</v>
      </c>
      <c r="P28" s="1263" t="s">
        <v>271</v>
      </c>
      <c r="Q28" s="1263"/>
      <c r="R28" s="1262"/>
      <c r="S28" s="1262"/>
      <c r="T28" s="1262"/>
      <c r="U28" s="1233"/>
      <c r="W28" s="1313"/>
    </row>
    <row r="29" spans="1:36" ht="37.5" customHeight="1">
      <c r="O29" s="1263"/>
      <c r="P29" s="104" t="s">
        <v>606</v>
      </c>
      <c r="Q29" s="104" t="s">
        <v>6</v>
      </c>
      <c r="R29" s="105" t="s">
        <v>274</v>
      </c>
      <c r="S29" s="1259" t="s">
        <v>273</v>
      </c>
      <c r="T29" s="1259"/>
      <c r="U29" s="1233"/>
      <c r="W29" s="1313"/>
    </row>
    <row r="30" spans="1:36" ht="17.100000000000001" customHeight="1">
      <c r="G30" s="157"/>
      <c r="H30" s="157"/>
      <c r="I30" s="157"/>
      <c r="J30" s="157"/>
      <c r="K30" s="157"/>
      <c r="L30" s="122"/>
      <c r="M30" s="431" t="s">
        <v>183</v>
      </c>
      <c r="N30" s="432"/>
      <c r="O30" s="1314"/>
      <c r="P30" s="1314"/>
      <c r="Q30" s="1314"/>
      <c r="R30" s="1314"/>
      <c r="S30" s="1314"/>
      <c r="T30" s="1314"/>
      <c r="U30" s="1314"/>
      <c r="V30" s="122"/>
      <c r="W30" s="122"/>
      <c r="X30" s="204"/>
      <c r="Y30" s="204"/>
      <c r="Z30" s="204"/>
      <c r="AA30" s="204"/>
      <c r="AB30" s="204"/>
      <c r="AC30" s="204"/>
      <c r="AD30" s="204"/>
      <c r="AE30" s="204"/>
      <c r="AF30" s="204"/>
      <c r="AG30" s="204"/>
      <c r="AH30" s="204"/>
      <c r="AI30" s="204"/>
      <c r="AJ30" s="204"/>
    </row>
    <row r="31" spans="1:36" s="523" customFormat="1" ht="22.5">
      <c r="A31" s="1206">
        <v>1</v>
      </c>
      <c r="B31" s="847"/>
      <c r="C31" s="847"/>
      <c r="D31" s="847"/>
      <c r="E31" s="848"/>
      <c r="F31" s="849"/>
      <c r="G31" s="849"/>
      <c r="H31" s="849"/>
      <c r="I31" s="850"/>
      <c r="J31" s="845"/>
      <c r="K31" s="852"/>
      <c r="L31" s="593" t="e">
        <f ca="1">mergeValue(A31)</f>
        <v>#NAME?</v>
      </c>
      <c r="M31" s="641" t="s">
        <v>20</v>
      </c>
      <c r="N31" s="646"/>
      <c r="O31" s="1287"/>
      <c r="P31" s="1288"/>
      <c r="Q31" s="1288"/>
      <c r="R31" s="1288"/>
      <c r="S31" s="1288"/>
      <c r="T31" s="1288"/>
      <c r="U31" s="1288"/>
      <c r="V31" s="1289"/>
      <c r="W31" s="630" t="s">
        <v>476</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06"/>
      <c r="B32" s="1206">
        <v>1</v>
      </c>
      <c r="C32" s="847"/>
      <c r="D32" s="847"/>
      <c r="E32" s="849"/>
      <c r="F32" s="849"/>
      <c r="G32" s="849"/>
      <c r="H32" s="849"/>
      <c r="I32" s="844"/>
      <c r="J32" s="843"/>
      <c r="K32" s="846"/>
      <c r="L32" s="593" t="e">
        <f ca="1">mergeValue(A32) &amp;"."&amp; mergeValue(B32)</f>
        <v>#NAME?</v>
      </c>
      <c r="M32" s="546" t="s">
        <v>16</v>
      </c>
      <c r="N32" s="646"/>
      <c r="O32" s="1287"/>
      <c r="P32" s="1288"/>
      <c r="Q32" s="1288"/>
      <c r="R32" s="1288"/>
      <c r="S32" s="1288"/>
      <c r="T32" s="1288"/>
      <c r="U32" s="1288"/>
      <c r="V32" s="1289"/>
      <c r="W32" s="630" t="s">
        <v>477</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06"/>
      <c r="B33" s="1206"/>
      <c r="C33" s="1206">
        <v>1</v>
      </c>
      <c r="D33" s="847"/>
      <c r="E33" s="849"/>
      <c r="F33" s="849"/>
      <c r="G33" s="849"/>
      <c r="H33" s="849"/>
      <c r="I33" s="851"/>
      <c r="J33" s="843"/>
      <c r="K33" s="846"/>
      <c r="L33" s="593" t="e">
        <f ca="1">mergeValue(A33) &amp;"."&amp; mergeValue(B33)&amp;"."&amp; mergeValue(C33)</f>
        <v>#NAME?</v>
      </c>
      <c r="M33" s="547" t="s">
        <v>7</v>
      </c>
      <c r="N33" s="646"/>
      <c r="O33" s="1287"/>
      <c r="P33" s="1288"/>
      <c r="Q33" s="1288"/>
      <c r="R33" s="1288"/>
      <c r="S33" s="1288"/>
      <c r="T33" s="1288"/>
      <c r="U33" s="1288"/>
      <c r="V33" s="1289"/>
      <c r="W33" s="630" t="s">
        <v>633</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06"/>
      <c r="B34" s="1206"/>
      <c r="C34" s="1206"/>
      <c r="D34" s="1206">
        <v>1</v>
      </c>
      <c r="E34" s="849"/>
      <c r="F34" s="849"/>
      <c r="G34" s="849"/>
      <c r="H34" s="849"/>
      <c r="I34" s="851"/>
      <c r="J34" s="843"/>
      <c r="K34" s="846"/>
      <c r="L34" s="593" t="e">
        <f ca="1">mergeValue(A34) &amp;"."&amp; mergeValue(B34)&amp;"."&amp; mergeValue(C34)&amp;"."&amp; mergeValue(D34)</f>
        <v>#NAME?</v>
      </c>
      <c r="M34" s="548" t="s">
        <v>22</v>
      </c>
      <c r="N34" s="646"/>
      <c r="O34" s="1287"/>
      <c r="P34" s="1288"/>
      <c r="Q34" s="1288"/>
      <c r="R34" s="1288"/>
      <c r="S34" s="1288"/>
      <c r="T34" s="1288"/>
      <c r="U34" s="1288"/>
      <c r="V34" s="1289"/>
      <c r="W34" s="630" t="s">
        <v>634</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06"/>
      <c r="B35" s="1206"/>
      <c r="C35" s="1206"/>
      <c r="D35" s="1206"/>
      <c r="E35" s="1206">
        <v>1</v>
      </c>
      <c r="F35" s="849"/>
      <c r="G35" s="849"/>
      <c r="H35" s="847">
        <v>1</v>
      </c>
      <c r="I35" s="1206">
        <v>1</v>
      </c>
      <c r="J35" s="849"/>
      <c r="K35" s="854"/>
      <c r="L35" s="593" t="e">
        <f ca="1">mergeValue(A35) &amp;"."&amp; mergeValue(B35)&amp;"."&amp; mergeValue(C35)&amp;"."&amp; mergeValue(D35)&amp;"."&amp; mergeValue(E35)</f>
        <v>#NAME?</v>
      </c>
      <c r="M35" s="554" t="s">
        <v>9</v>
      </c>
      <c r="N35" s="646"/>
      <c r="O35" s="1209"/>
      <c r="P35" s="1210"/>
      <c r="Q35" s="1210"/>
      <c r="R35" s="1210"/>
      <c r="S35" s="1210"/>
      <c r="T35" s="1210"/>
      <c r="U35" s="1210"/>
      <c r="V35" s="1211"/>
      <c r="W35" s="630" t="s">
        <v>638</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06"/>
      <c r="B36" s="1206"/>
      <c r="C36" s="1206"/>
      <c r="D36" s="1206"/>
      <c r="E36" s="1206"/>
      <c r="F36" s="1206">
        <v>1</v>
      </c>
      <c r="G36" s="847"/>
      <c r="H36" s="847"/>
      <c r="I36" s="1206"/>
      <c r="J36" s="1206">
        <v>1</v>
      </c>
      <c r="K36" s="855"/>
      <c r="L36" s="593" t="e">
        <f ca="1">mergeValue(A36) &amp;"."&amp; mergeValue(B36)&amp;"."&amp; mergeValue(C36)&amp;"."&amp; mergeValue(D36)&amp;"."&amp; mergeValue(E36)&amp;"."&amp; mergeValue(F36)</f>
        <v>#NAME?</v>
      </c>
      <c r="M36" s="555" t="s">
        <v>10</v>
      </c>
      <c r="N36" s="646"/>
      <c r="O36" s="1209"/>
      <c r="P36" s="1210"/>
      <c r="Q36" s="1210"/>
      <c r="R36" s="1210"/>
      <c r="S36" s="1210"/>
      <c r="T36" s="1210"/>
      <c r="U36" s="1210"/>
      <c r="V36" s="1211"/>
      <c r="W36" s="630" t="s">
        <v>636</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06"/>
      <c r="B37" s="1206"/>
      <c r="C37" s="1206"/>
      <c r="D37" s="1206"/>
      <c r="E37" s="1206"/>
      <c r="F37" s="1206"/>
      <c r="G37" s="847">
        <v>1</v>
      </c>
      <c r="H37" s="847"/>
      <c r="I37" s="1206"/>
      <c r="J37" s="1206"/>
      <c r="K37" s="855">
        <v>1</v>
      </c>
      <c r="L37" s="593" t="e">
        <f ca="1">mergeValue(A37) &amp;"."&amp; mergeValue(B37)&amp;"."&amp; mergeValue(C37)&amp;"."&amp; mergeValue(D37)&amp;"."&amp; mergeValue(E37)&amp;"."&amp; mergeValue(F37)&amp;"."&amp; mergeValue(G37)</f>
        <v>#NAME?</v>
      </c>
      <c r="M37" s="1069"/>
      <c r="N37" s="646"/>
      <c r="O37" s="562"/>
      <c r="P37" s="562"/>
      <c r="Q37" s="1094"/>
      <c r="R37" s="1212"/>
      <c r="S37" s="1213" t="s">
        <v>84</v>
      </c>
      <c r="T37" s="1212"/>
      <c r="U37" s="1213" t="s">
        <v>84</v>
      </c>
      <c r="V37" s="562"/>
      <c r="W37" s="1205" t="s">
        <v>655</v>
      </c>
      <c r="X37" s="585" t="e">
        <f ca="1">strCheckDate(O38:V38)</f>
        <v>#NAME?</v>
      </c>
      <c r="Y37" s="589"/>
      <c r="Z37" s="589" t="str">
        <f t="shared" si="0"/>
        <v/>
      </c>
      <c r="AA37" s="589"/>
      <c r="AB37" s="589"/>
      <c r="AC37" s="589"/>
      <c r="AD37" s="585"/>
      <c r="AE37" s="585"/>
      <c r="AF37" s="585"/>
      <c r="AG37" s="585"/>
      <c r="AH37" s="585"/>
      <c r="AI37" s="585"/>
      <c r="AJ37" s="585"/>
    </row>
    <row r="38" spans="1:36" s="523" customFormat="1" ht="14.25" hidden="1" customHeight="1">
      <c r="A38" s="1206"/>
      <c r="B38" s="1206"/>
      <c r="C38" s="1206"/>
      <c r="D38" s="1206"/>
      <c r="E38" s="1206"/>
      <c r="F38" s="1206"/>
      <c r="G38" s="847"/>
      <c r="H38" s="847"/>
      <c r="I38" s="1206"/>
      <c r="J38" s="1206"/>
      <c r="K38" s="855"/>
      <c r="L38" s="600"/>
      <c r="M38" s="646"/>
      <c r="N38" s="646"/>
      <c r="O38" s="562"/>
      <c r="P38" s="562"/>
      <c r="Q38" s="584" t="str">
        <f>R37 &amp; "-" &amp; T37</f>
        <v>-</v>
      </c>
      <c r="R38" s="1212"/>
      <c r="S38" s="1213"/>
      <c r="T38" s="1212"/>
      <c r="U38" s="1213"/>
      <c r="V38" s="562"/>
      <c r="W38" s="1205"/>
      <c r="X38" s="585"/>
      <c r="Y38" s="589"/>
      <c r="Z38" s="589" t="str">
        <f t="shared" si="0"/>
        <v/>
      </c>
      <c r="AA38" s="589"/>
      <c r="AB38" s="589"/>
      <c r="AC38" s="589"/>
      <c r="AD38" s="585"/>
      <c r="AE38" s="585"/>
      <c r="AF38" s="585"/>
      <c r="AG38" s="585"/>
      <c r="AH38" s="585"/>
      <c r="AI38" s="585"/>
      <c r="AJ38" s="585"/>
    </row>
    <row r="39" spans="1:36" s="523" customFormat="1" ht="15" customHeight="1">
      <c r="A39" s="1206"/>
      <c r="B39" s="1206"/>
      <c r="C39" s="1206"/>
      <c r="D39" s="1206"/>
      <c r="E39" s="1206"/>
      <c r="F39" s="1206"/>
      <c r="G39" s="849"/>
      <c r="H39" s="847"/>
      <c r="I39" s="1206"/>
      <c r="J39" s="1206"/>
      <c r="K39" s="854"/>
      <c r="L39" s="538"/>
      <c r="M39" s="557" t="s">
        <v>25</v>
      </c>
      <c r="N39" s="564"/>
      <c r="O39" s="564"/>
      <c r="P39" s="564"/>
      <c r="Q39" s="564"/>
      <c r="R39" s="564"/>
      <c r="S39" s="564"/>
      <c r="T39" s="564"/>
      <c r="U39" s="564"/>
      <c r="V39" s="560"/>
      <c r="W39" s="1205"/>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06"/>
      <c r="B40" s="1206"/>
      <c r="C40" s="1206"/>
      <c r="D40" s="1206"/>
      <c r="E40" s="1206"/>
      <c r="F40" s="849"/>
      <c r="G40" s="849"/>
      <c r="H40" s="847"/>
      <c r="I40" s="1206"/>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06"/>
      <c r="B41" s="1206"/>
      <c r="C41" s="1206"/>
      <c r="D41" s="1206"/>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06"/>
      <c r="B42" s="1206"/>
      <c r="C42" s="1206"/>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06"/>
      <c r="B43" s="1206"/>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06"/>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206">
        <v>1</v>
      </c>
      <c r="B49" s="865"/>
      <c r="C49" s="865"/>
      <c r="D49" s="865"/>
      <c r="E49" s="866"/>
      <c r="F49" s="867"/>
      <c r="G49" s="867"/>
      <c r="H49" s="867"/>
      <c r="I49" s="868"/>
      <c r="J49" s="863"/>
      <c r="K49" s="870"/>
      <c r="L49" s="593" t="e">
        <f ca="1">mergeValue(A49)</f>
        <v>#NAME?</v>
      </c>
      <c r="M49" s="641" t="s">
        <v>20</v>
      </c>
      <c r="N49" s="646"/>
      <c r="O49" s="1287"/>
      <c r="P49" s="1288"/>
      <c r="Q49" s="1288"/>
      <c r="R49" s="1288"/>
      <c r="S49" s="1288"/>
      <c r="T49" s="1288"/>
      <c r="U49" s="1288"/>
      <c r="V49" s="1289"/>
      <c r="W49" s="630" t="s">
        <v>476</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206"/>
      <c r="B50" s="1206">
        <v>1</v>
      </c>
      <c r="C50" s="865"/>
      <c r="D50" s="865"/>
      <c r="E50" s="867"/>
      <c r="F50" s="867"/>
      <c r="G50" s="867"/>
      <c r="H50" s="867"/>
      <c r="I50" s="862"/>
      <c r="J50" s="861"/>
      <c r="K50" s="864"/>
      <c r="L50" s="593" t="e">
        <f ca="1">mergeValue(A50) &amp;"."&amp; mergeValue(B50)</f>
        <v>#NAME?</v>
      </c>
      <c r="M50" s="546" t="s">
        <v>16</v>
      </c>
      <c r="N50" s="646"/>
      <c r="O50" s="1287"/>
      <c r="P50" s="1288"/>
      <c r="Q50" s="1288"/>
      <c r="R50" s="1288"/>
      <c r="S50" s="1288"/>
      <c r="T50" s="1288"/>
      <c r="U50" s="1288"/>
      <c r="V50" s="1289"/>
      <c r="W50" s="630" t="s">
        <v>477</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206"/>
      <c r="B51" s="1206"/>
      <c r="C51" s="1206">
        <v>1</v>
      </c>
      <c r="D51" s="865"/>
      <c r="E51" s="867"/>
      <c r="F51" s="867"/>
      <c r="G51" s="867"/>
      <c r="H51" s="867"/>
      <c r="I51" s="869"/>
      <c r="J51" s="861"/>
      <c r="K51" s="864"/>
      <c r="L51" s="593" t="e">
        <f ca="1">mergeValue(A51) &amp;"."&amp; mergeValue(B51)&amp;"."&amp; mergeValue(C51)</f>
        <v>#NAME?</v>
      </c>
      <c r="M51" s="547" t="s">
        <v>7</v>
      </c>
      <c r="N51" s="646"/>
      <c r="O51" s="1287"/>
      <c r="P51" s="1288"/>
      <c r="Q51" s="1288"/>
      <c r="R51" s="1288"/>
      <c r="S51" s="1288"/>
      <c r="T51" s="1288"/>
      <c r="U51" s="1288"/>
      <c r="V51" s="1289"/>
      <c r="W51" s="630" t="s">
        <v>633</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206"/>
      <c r="B52" s="1206"/>
      <c r="C52" s="1206"/>
      <c r="D52" s="1206">
        <v>1</v>
      </c>
      <c r="E52" s="867"/>
      <c r="F52" s="867"/>
      <c r="G52" s="867"/>
      <c r="H52" s="867"/>
      <c r="I52" s="869"/>
      <c r="J52" s="861"/>
      <c r="K52" s="864"/>
      <c r="L52" s="593" t="e">
        <f ca="1">mergeValue(A52) &amp;"."&amp; mergeValue(B52)&amp;"."&amp; mergeValue(C52)&amp;"."&amp; mergeValue(D52)</f>
        <v>#NAME?</v>
      </c>
      <c r="M52" s="548" t="s">
        <v>22</v>
      </c>
      <c r="N52" s="646"/>
      <c r="O52" s="1287"/>
      <c r="P52" s="1288"/>
      <c r="Q52" s="1288"/>
      <c r="R52" s="1288"/>
      <c r="S52" s="1288"/>
      <c r="T52" s="1288"/>
      <c r="U52" s="1288"/>
      <c r="V52" s="1289"/>
      <c r="W52" s="630" t="s">
        <v>634</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206"/>
      <c r="B53" s="1206"/>
      <c r="C53" s="1206"/>
      <c r="D53" s="1206"/>
      <c r="E53" s="1206">
        <v>1</v>
      </c>
      <c r="F53" s="867"/>
      <c r="G53" s="867"/>
      <c r="H53" s="865">
        <v>1</v>
      </c>
      <c r="I53" s="1206">
        <v>1</v>
      </c>
      <c r="J53" s="867"/>
      <c r="K53" s="872"/>
      <c r="L53" s="593" t="e">
        <f ca="1">mergeValue(A53) &amp;"."&amp; mergeValue(B53)&amp;"."&amp; mergeValue(C53)&amp;"."&amp; mergeValue(D53)&amp;"."&amp; mergeValue(E53)</f>
        <v>#NAME?</v>
      </c>
      <c r="M53" s="554" t="s">
        <v>9</v>
      </c>
      <c r="N53" s="646"/>
      <c r="O53" s="1209"/>
      <c r="P53" s="1210"/>
      <c r="Q53" s="1210"/>
      <c r="R53" s="1210"/>
      <c r="S53" s="1210"/>
      <c r="T53" s="1210"/>
      <c r="U53" s="1210"/>
      <c r="V53" s="1211"/>
      <c r="W53" s="630" t="s">
        <v>638</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206"/>
      <c r="B54" s="1206"/>
      <c r="C54" s="1206"/>
      <c r="D54" s="1206"/>
      <c r="E54" s="1206"/>
      <c r="F54" s="1206">
        <v>1</v>
      </c>
      <c r="G54" s="865"/>
      <c r="H54" s="865"/>
      <c r="I54" s="1206"/>
      <c r="J54" s="1206">
        <v>1</v>
      </c>
      <c r="K54" s="873"/>
      <c r="L54" s="593" t="e">
        <f ca="1">mergeValue(A54) &amp;"."&amp; mergeValue(B54)&amp;"."&amp; mergeValue(C54)&amp;"."&amp; mergeValue(D54)&amp;"."&amp; mergeValue(E54)&amp;"."&amp; mergeValue(F54)</f>
        <v>#NAME?</v>
      </c>
      <c r="M54" s="555" t="s">
        <v>10</v>
      </c>
      <c r="N54" s="646"/>
      <c r="O54" s="1209"/>
      <c r="P54" s="1210"/>
      <c r="Q54" s="1210"/>
      <c r="R54" s="1210"/>
      <c r="S54" s="1210"/>
      <c r="T54" s="1210"/>
      <c r="U54" s="1210"/>
      <c r="V54" s="1211"/>
      <c r="W54" s="630" t="s">
        <v>636</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206"/>
      <c r="B55" s="1206"/>
      <c r="C55" s="1206"/>
      <c r="D55" s="1206"/>
      <c r="E55" s="1206"/>
      <c r="F55" s="1206"/>
      <c r="G55" s="865">
        <v>1</v>
      </c>
      <c r="H55" s="865"/>
      <c r="I55" s="1206"/>
      <c r="J55" s="1206"/>
      <c r="K55" s="873">
        <v>1</v>
      </c>
      <c r="L55" s="593" t="e">
        <f ca="1">mergeValue(A55) &amp;"."&amp; mergeValue(B55)&amp;"."&amp; mergeValue(C55)&amp;"."&amp; mergeValue(D55)&amp;"."&amp; mergeValue(E55)&amp;"."&amp; mergeValue(F55)&amp;"."&amp; mergeValue(G55)</f>
        <v>#NAME?</v>
      </c>
      <c r="M55" s="1069"/>
      <c r="N55" s="646"/>
      <c r="O55" s="562"/>
      <c r="P55" s="562"/>
      <c r="Q55" s="1094"/>
      <c r="R55" s="1212"/>
      <c r="S55" s="1213" t="s">
        <v>84</v>
      </c>
      <c r="T55" s="1212"/>
      <c r="U55" s="1213" t="s">
        <v>84</v>
      </c>
      <c r="V55" s="562"/>
      <c r="W55" s="1205" t="s">
        <v>655</v>
      </c>
      <c r="X55" s="585" t="e">
        <f ca="1">strCheckDate(O56:V56)</f>
        <v>#NAME?</v>
      </c>
      <c r="Y55" s="589"/>
      <c r="Z55" s="589" t="str">
        <f t="shared" si="1"/>
        <v/>
      </c>
      <c r="AA55" s="589"/>
      <c r="AB55" s="589"/>
      <c r="AC55" s="589"/>
      <c r="AD55" s="585"/>
      <c r="AE55" s="585"/>
      <c r="AF55" s="585"/>
      <c r="AG55" s="585"/>
      <c r="AH55" s="585"/>
      <c r="AI55" s="585"/>
      <c r="AJ55" s="585"/>
    </row>
    <row r="56" spans="1:36" s="523" customFormat="1" ht="14.25" hidden="1" customHeight="1">
      <c r="A56" s="1206"/>
      <c r="B56" s="1206"/>
      <c r="C56" s="1206"/>
      <c r="D56" s="1206"/>
      <c r="E56" s="1206"/>
      <c r="F56" s="1206"/>
      <c r="G56" s="865"/>
      <c r="H56" s="865"/>
      <c r="I56" s="1206"/>
      <c r="J56" s="1206"/>
      <c r="K56" s="873"/>
      <c r="L56" s="600"/>
      <c r="M56" s="646"/>
      <c r="N56" s="646"/>
      <c r="O56" s="562"/>
      <c r="P56" s="562"/>
      <c r="Q56" s="584" t="str">
        <f>R55 &amp; "-" &amp; T55</f>
        <v>-</v>
      </c>
      <c r="R56" s="1212"/>
      <c r="S56" s="1213"/>
      <c r="T56" s="1212"/>
      <c r="U56" s="1213"/>
      <c r="V56" s="562"/>
      <c r="W56" s="1205"/>
      <c r="X56" s="585"/>
      <c r="Y56" s="589"/>
      <c r="Z56" s="589" t="str">
        <f t="shared" si="1"/>
        <v/>
      </c>
      <c r="AA56" s="589"/>
      <c r="AB56" s="589"/>
      <c r="AC56" s="589"/>
      <c r="AD56" s="585"/>
      <c r="AE56" s="585"/>
      <c r="AF56" s="585"/>
      <c r="AG56" s="585"/>
      <c r="AH56" s="585"/>
      <c r="AI56" s="585"/>
      <c r="AJ56" s="585"/>
    </row>
    <row r="57" spans="1:36" s="523" customFormat="1" ht="15" customHeight="1">
      <c r="A57" s="1206"/>
      <c r="B57" s="1206"/>
      <c r="C57" s="1206"/>
      <c r="D57" s="1206"/>
      <c r="E57" s="1206"/>
      <c r="F57" s="1206"/>
      <c r="G57" s="867"/>
      <c r="H57" s="865"/>
      <c r="I57" s="1206"/>
      <c r="J57" s="1206"/>
      <c r="K57" s="872"/>
      <c r="L57" s="538"/>
      <c r="M57" s="557" t="s">
        <v>25</v>
      </c>
      <c r="N57" s="564"/>
      <c r="O57" s="564"/>
      <c r="P57" s="564"/>
      <c r="Q57" s="564"/>
      <c r="R57" s="564"/>
      <c r="S57" s="564"/>
      <c r="T57" s="564"/>
      <c r="U57" s="564"/>
      <c r="V57" s="560"/>
      <c r="W57" s="1205"/>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206"/>
      <c r="B58" s="1206"/>
      <c r="C58" s="1206"/>
      <c r="D58" s="1206"/>
      <c r="E58" s="1206"/>
      <c r="F58" s="867"/>
      <c r="G58" s="867"/>
      <c r="H58" s="865"/>
      <c r="I58" s="1206"/>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206"/>
      <c r="B59" s="1206"/>
      <c r="C59" s="1206"/>
      <c r="D59" s="1206"/>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206"/>
      <c r="B60" s="1206"/>
      <c r="C60" s="1206"/>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206"/>
      <c r="B61" s="1206"/>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206"/>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06">
        <v>1</v>
      </c>
      <c r="B67" s="883"/>
      <c r="C67" s="883"/>
      <c r="D67" s="883"/>
      <c r="E67" s="884"/>
      <c r="F67" s="885"/>
      <c r="G67" s="885"/>
      <c r="H67" s="885"/>
      <c r="I67" s="886"/>
      <c r="J67" s="881"/>
      <c r="K67" s="888"/>
      <c r="L67" s="593" t="e">
        <f ca="1">mergeValue(A67)</f>
        <v>#NAME?</v>
      </c>
      <c r="M67" s="641" t="s">
        <v>20</v>
      </c>
      <c r="N67" s="646"/>
      <c r="O67" s="1287"/>
      <c r="P67" s="1288"/>
      <c r="Q67" s="1288"/>
      <c r="R67" s="1288"/>
      <c r="S67" s="1288"/>
      <c r="T67" s="1288"/>
      <c r="U67" s="1288"/>
      <c r="V67" s="1289"/>
      <c r="W67" s="630" t="s">
        <v>476</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06"/>
      <c r="B68" s="1206">
        <v>1</v>
      </c>
      <c r="C68" s="883"/>
      <c r="D68" s="883"/>
      <c r="E68" s="885"/>
      <c r="F68" s="885"/>
      <c r="G68" s="885"/>
      <c r="H68" s="885"/>
      <c r="I68" s="880"/>
      <c r="J68" s="879"/>
      <c r="K68" s="882"/>
      <c r="L68" s="593" t="e">
        <f ca="1">mergeValue(A68) &amp;"."&amp; mergeValue(B68)</f>
        <v>#NAME?</v>
      </c>
      <c r="M68" s="546" t="s">
        <v>16</v>
      </c>
      <c r="N68" s="646"/>
      <c r="O68" s="1287"/>
      <c r="P68" s="1288"/>
      <c r="Q68" s="1288"/>
      <c r="R68" s="1288"/>
      <c r="S68" s="1288"/>
      <c r="T68" s="1288"/>
      <c r="U68" s="1288"/>
      <c r="V68" s="1289"/>
      <c r="W68" s="630" t="s">
        <v>477</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06"/>
      <c r="B69" s="1206"/>
      <c r="C69" s="1206">
        <v>1</v>
      </c>
      <c r="D69" s="883"/>
      <c r="E69" s="885"/>
      <c r="F69" s="885"/>
      <c r="G69" s="885"/>
      <c r="H69" s="885"/>
      <c r="I69" s="887"/>
      <c r="J69" s="879"/>
      <c r="K69" s="882"/>
      <c r="L69" s="593" t="e">
        <f ca="1">mergeValue(A69) &amp;"."&amp; mergeValue(B69)&amp;"."&amp; mergeValue(C69)</f>
        <v>#NAME?</v>
      </c>
      <c r="M69" s="547" t="s">
        <v>7</v>
      </c>
      <c r="N69" s="646"/>
      <c r="O69" s="1287"/>
      <c r="P69" s="1288"/>
      <c r="Q69" s="1288"/>
      <c r="R69" s="1288"/>
      <c r="S69" s="1288"/>
      <c r="T69" s="1288"/>
      <c r="U69" s="1288"/>
      <c r="V69" s="1289"/>
      <c r="W69" s="630" t="s">
        <v>633</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06"/>
      <c r="B70" s="1206"/>
      <c r="C70" s="1206"/>
      <c r="D70" s="1206">
        <v>1</v>
      </c>
      <c r="E70" s="885"/>
      <c r="F70" s="885"/>
      <c r="G70" s="885"/>
      <c r="H70" s="885"/>
      <c r="I70" s="887"/>
      <c r="J70" s="879"/>
      <c r="K70" s="882"/>
      <c r="L70" s="593" t="e">
        <f ca="1">mergeValue(A70) &amp;"."&amp; mergeValue(B70)&amp;"."&amp; mergeValue(C70)&amp;"."&amp; mergeValue(D70)</f>
        <v>#NAME?</v>
      </c>
      <c r="M70" s="548" t="s">
        <v>22</v>
      </c>
      <c r="N70" s="646"/>
      <c r="O70" s="1287"/>
      <c r="P70" s="1288"/>
      <c r="Q70" s="1288"/>
      <c r="R70" s="1288"/>
      <c r="S70" s="1288"/>
      <c r="T70" s="1288"/>
      <c r="U70" s="1288"/>
      <c r="V70" s="1289"/>
      <c r="W70" s="630" t="s">
        <v>634</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06"/>
      <c r="B71" s="1206"/>
      <c r="C71" s="1206"/>
      <c r="D71" s="1206"/>
      <c r="E71" s="1206">
        <v>1</v>
      </c>
      <c r="F71" s="885"/>
      <c r="G71" s="885"/>
      <c r="H71" s="883">
        <v>1</v>
      </c>
      <c r="I71" s="1206">
        <v>1</v>
      </c>
      <c r="J71" s="885"/>
      <c r="K71" s="890"/>
      <c r="L71" s="593" t="e">
        <f ca="1">mergeValue(A71) &amp;"."&amp; mergeValue(B71)&amp;"."&amp; mergeValue(C71)&amp;"."&amp; mergeValue(D71)&amp;"."&amp; mergeValue(E71)</f>
        <v>#NAME?</v>
      </c>
      <c r="M71" s="554" t="s">
        <v>9</v>
      </c>
      <c r="N71" s="646"/>
      <c r="O71" s="1209"/>
      <c r="P71" s="1210"/>
      <c r="Q71" s="1210"/>
      <c r="R71" s="1210"/>
      <c r="S71" s="1210"/>
      <c r="T71" s="1210"/>
      <c r="U71" s="1210"/>
      <c r="V71" s="1211"/>
      <c r="W71" s="630" t="s">
        <v>638</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06"/>
      <c r="B72" s="1206"/>
      <c r="C72" s="1206"/>
      <c r="D72" s="1206"/>
      <c r="E72" s="1206"/>
      <c r="F72" s="1206">
        <v>1</v>
      </c>
      <c r="G72" s="883"/>
      <c r="H72" s="883"/>
      <c r="I72" s="1206"/>
      <c r="J72" s="1206">
        <v>1</v>
      </c>
      <c r="K72" s="891"/>
      <c r="L72" s="593" t="e">
        <f ca="1">mergeValue(A72) &amp;"."&amp; mergeValue(B72)&amp;"."&amp; mergeValue(C72)&amp;"."&amp; mergeValue(D72)&amp;"."&amp; mergeValue(E72)&amp;"."&amp; mergeValue(F72)</f>
        <v>#NAME?</v>
      </c>
      <c r="M72" s="555" t="s">
        <v>10</v>
      </c>
      <c r="N72" s="646"/>
      <c r="O72" s="1209"/>
      <c r="P72" s="1210"/>
      <c r="Q72" s="1210"/>
      <c r="R72" s="1210"/>
      <c r="S72" s="1210"/>
      <c r="T72" s="1210"/>
      <c r="U72" s="1210"/>
      <c r="V72" s="1211"/>
      <c r="W72" s="630" t="s">
        <v>636</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06"/>
      <c r="B73" s="1206"/>
      <c r="C73" s="1206"/>
      <c r="D73" s="1206"/>
      <c r="E73" s="1206"/>
      <c r="F73" s="1206"/>
      <c r="G73" s="883">
        <v>1</v>
      </c>
      <c r="H73" s="883"/>
      <c r="I73" s="1206"/>
      <c r="J73" s="1206"/>
      <c r="K73" s="891">
        <v>1</v>
      </c>
      <c r="L73" s="593" t="e">
        <f ca="1">mergeValue(A73) &amp;"."&amp; mergeValue(B73)&amp;"."&amp; mergeValue(C73)&amp;"."&amp; mergeValue(D73)&amp;"."&amp; mergeValue(E73)&amp;"."&amp; mergeValue(F73)&amp;"."&amp; mergeValue(G73)</f>
        <v>#NAME?</v>
      </c>
      <c r="M73" s="1069"/>
      <c r="N73" s="646"/>
      <c r="O73" s="562"/>
      <c r="P73" s="562"/>
      <c r="Q73" s="1094"/>
      <c r="R73" s="1212"/>
      <c r="S73" s="1213" t="s">
        <v>84</v>
      </c>
      <c r="T73" s="1212"/>
      <c r="U73" s="1213" t="s">
        <v>84</v>
      </c>
      <c r="V73" s="562"/>
      <c r="W73" s="1205" t="s">
        <v>655</v>
      </c>
      <c r="X73" s="585" t="e">
        <f ca="1">strCheckDate(O74:V74)</f>
        <v>#NAME?</v>
      </c>
      <c r="Y73" s="589"/>
      <c r="Z73" s="589" t="str">
        <f t="shared" si="2"/>
        <v/>
      </c>
      <c r="AA73" s="589"/>
      <c r="AB73" s="589"/>
      <c r="AC73" s="589"/>
      <c r="AD73" s="585"/>
      <c r="AE73" s="585"/>
      <c r="AF73" s="585"/>
      <c r="AG73" s="585"/>
      <c r="AH73" s="585"/>
      <c r="AI73" s="585"/>
      <c r="AJ73" s="585"/>
    </row>
    <row r="74" spans="1:36" s="523" customFormat="1" ht="14.25" hidden="1" customHeight="1">
      <c r="A74" s="1206"/>
      <c r="B74" s="1206"/>
      <c r="C74" s="1206"/>
      <c r="D74" s="1206"/>
      <c r="E74" s="1206"/>
      <c r="F74" s="1206"/>
      <c r="G74" s="883"/>
      <c r="H74" s="883"/>
      <c r="I74" s="1206"/>
      <c r="J74" s="1206"/>
      <c r="K74" s="891"/>
      <c r="L74" s="600"/>
      <c r="M74" s="646"/>
      <c r="N74" s="646"/>
      <c r="O74" s="562"/>
      <c r="P74" s="562"/>
      <c r="Q74" s="584" t="str">
        <f>R73 &amp; "-" &amp; T73</f>
        <v>-</v>
      </c>
      <c r="R74" s="1212"/>
      <c r="S74" s="1213"/>
      <c r="T74" s="1212"/>
      <c r="U74" s="1213"/>
      <c r="V74" s="562"/>
      <c r="W74" s="1205"/>
      <c r="X74" s="585"/>
      <c r="Y74" s="589"/>
      <c r="Z74" s="589" t="str">
        <f t="shared" si="2"/>
        <v/>
      </c>
      <c r="AA74" s="589"/>
      <c r="AB74" s="589"/>
      <c r="AC74" s="589"/>
      <c r="AD74" s="585"/>
      <c r="AE74" s="585"/>
      <c r="AF74" s="585"/>
      <c r="AG74" s="585"/>
      <c r="AH74" s="585"/>
      <c r="AI74" s="585"/>
      <c r="AJ74" s="585"/>
    </row>
    <row r="75" spans="1:36" s="523" customFormat="1" ht="15" customHeight="1">
      <c r="A75" s="1206"/>
      <c r="B75" s="1206"/>
      <c r="C75" s="1206"/>
      <c r="D75" s="1206"/>
      <c r="E75" s="1206"/>
      <c r="F75" s="1206"/>
      <c r="G75" s="885"/>
      <c r="H75" s="883"/>
      <c r="I75" s="1206"/>
      <c r="J75" s="1206"/>
      <c r="K75" s="890"/>
      <c r="L75" s="538"/>
      <c r="M75" s="557" t="s">
        <v>25</v>
      </c>
      <c r="N75" s="564"/>
      <c r="O75" s="564"/>
      <c r="P75" s="564"/>
      <c r="Q75" s="564"/>
      <c r="R75" s="564"/>
      <c r="S75" s="564"/>
      <c r="T75" s="564"/>
      <c r="U75" s="564"/>
      <c r="V75" s="560"/>
      <c r="W75" s="1205"/>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06"/>
      <c r="B76" s="1206"/>
      <c r="C76" s="1206"/>
      <c r="D76" s="1206"/>
      <c r="E76" s="1206"/>
      <c r="F76" s="885"/>
      <c r="G76" s="885"/>
      <c r="H76" s="883"/>
      <c r="I76" s="1206"/>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06"/>
      <c r="B77" s="1206"/>
      <c r="C77" s="1206"/>
      <c r="D77" s="1206"/>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06"/>
      <c r="B78" s="1206"/>
      <c r="C78" s="1206"/>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06"/>
      <c r="B79" s="1206"/>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06"/>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36"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3" customFormat="1" ht="22.5">
      <c r="A85" s="1206">
        <v>1</v>
      </c>
      <c r="B85" s="919"/>
      <c r="C85" s="919"/>
      <c r="D85" s="919"/>
      <c r="E85" s="920"/>
      <c r="F85" s="921"/>
      <c r="G85" s="919"/>
      <c r="H85" s="919"/>
      <c r="I85" s="922"/>
      <c r="J85" s="917"/>
      <c r="K85" s="926">
        <v>1</v>
      </c>
      <c r="L85" s="593" t="e">
        <f ca="1">mergeValue(A85)</f>
        <v>#NAME?</v>
      </c>
      <c r="M85" s="641" t="s">
        <v>20</v>
      </c>
      <c r="N85" s="580"/>
      <c r="O85" s="1290"/>
      <c r="P85" s="1291"/>
      <c r="Q85" s="1291"/>
      <c r="R85" s="1291"/>
      <c r="S85" s="1291"/>
      <c r="T85" s="1291"/>
      <c r="U85" s="1291"/>
      <c r="V85" s="1292"/>
      <c r="W85" s="630" t="s">
        <v>658</v>
      </c>
      <c r="X85" s="585"/>
      <c r="Y85" s="585"/>
      <c r="Z85" s="585"/>
      <c r="AA85" s="585"/>
      <c r="AB85" s="585"/>
      <c r="AC85" s="585"/>
      <c r="AD85" s="585"/>
      <c r="AE85" s="585"/>
      <c r="AF85" s="585"/>
      <c r="AG85" s="585"/>
      <c r="AH85" s="585"/>
      <c r="AI85" s="585"/>
    </row>
    <row r="86" spans="1:36" s="523" customFormat="1" ht="22.5">
      <c r="A86" s="1206"/>
      <c r="B86" s="1206">
        <v>1</v>
      </c>
      <c r="C86" s="919"/>
      <c r="D86" s="919"/>
      <c r="E86" s="921"/>
      <c r="F86" s="921"/>
      <c r="G86" s="919"/>
      <c r="H86" s="919"/>
      <c r="I86" s="916"/>
      <c r="J86" s="915"/>
      <c r="K86" s="926">
        <v>1</v>
      </c>
      <c r="L86" s="593" t="e">
        <f ca="1">mergeValue(A86) &amp;"."&amp; mergeValue(B86)</f>
        <v>#NAME?</v>
      </c>
      <c r="M86" s="546" t="s">
        <v>16</v>
      </c>
      <c r="N86" s="580"/>
      <c r="O86" s="1290"/>
      <c r="P86" s="1291"/>
      <c r="Q86" s="1291"/>
      <c r="R86" s="1291"/>
      <c r="S86" s="1291"/>
      <c r="T86" s="1291"/>
      <c r="U86" s="1291"/>
      <c r="V86" s="1292"/>
      <c r="W86" s="630" t="s">
        <v>477</v>
      </c>
      <c r="X86" s="585"/>
      <c r="Y86" s="585"/>
      <c r="Z86" s="585"/>
      <c r="AA86" s="585"/>
      <c r="AB86" s="585"/>
      <c r="AC86" s="585"/>
      <c r="AD86" s="585"/>
      <c r="AE86" s="585"/>
      <c r="AF86" s="585"/>
      <c r="AG86" s="585"/>
      <c r="AH86" s="585"/>
      <c r="AI86" s="585"/>
    </row>
    <row r="87" spans="1:36" s="523" customFormat="1" ht="22.5">
      <c r="A87" s="1206"/>
      <c r="B87" s="1206"/>
      <c r="C87" s="1206">
        <v>1</v>
      </c>
      <c r="D87" s="919"/>
      <c r="E87" s="921"/>
      <c r="F87" s="921"/>
      <c r="G87" s="919"/>
      <c r="H87" s="919"/>
      <c r="I87" s="923"/>
      <c r="J87" s="915"/>
      <c r="K87" s="926">
        <v>1</v>
      </c>
      <c r="L87" s="593" t="e">
        <f ca="1">mergeValue(A87) &amp;"."&amp; mergeValue(B87)&amp;"."&amp; mergeValue(C87)</f>
        <v>#NAME?</v>
      </c>
      <c r="M87" s="547" t="s">
        <v>7</v>
      </c>
      <c r="N87" s="580"/>
      <c r="O87" s="1290"/>
      <c r="P87" s="1291"/>
      <c r="Q87" s="1291"/>
      <c r="R87" s="1291"/>
      <c r="S87" s="1291"/>
      <c r="T87" s="1291"/>
      <c r="U87" s="1291"/>
      <c r="V87" s="1292"/>
      <c r="W87" s="630" t="s">
        <v>633</v>
      </c>
      <c r="X87" s="585"/>
      <c r="Y87" s="585"/>
      <c r="Z87" s="585"/>
      <c r="AA87" s="585"/>
      <c r="AB87" s="585"/>
      <c r="AC87" s="585"/>
      <c r="AD87" s="585"/>
      <c r="AE87" s="585"/>
      <c r="AF87" s="585"/>
      <c r="AG87" s="585"/>
      <c r="AH87" s="585"/>
      <c r="AI87" s="585"/>
    </row>
    <row r="88" spans="1:36" s="523" customFormat="1" ht="22.5">
      <c r="A88" s="1206"/>
      <c r="B88" s="1206"/>
      <c r="C88" s="1206"/>
      <c r="D88" s="1206">
        <v>1</v>
      </c>
      <c r="E88" s="921"/>
      <c r="F88" s="921"/>
      <c r="G88" s="919"/>
      <c r="H88" s="919"/>
      <c r="I88" s="1206">
        <v>1</v>
      </c>
      <c r="J88" s="915"/>
      <c r="K88" s="926">
        <v>1</v>
      </c>
      <c r="L88" s="593" t="e">
        <f ca="1">mergeValue(A88) &amp;"."&amp; mergeValue(B88)&amp;"."&amp; mergeValue(C88)&amp;"."&amp; mergeValue(D88)</f>
        <v>#NAME?</v>
      </c>
      <c r="M88" s="548" t="s">
        <v>22</v>
      </c>
      <c r="N88" s="580"/>
      <c r="O88" s="1290"/>
      <c r="P88" s="1291"/>
      <c r="Q88" s="1291"/>
      <c r="R88" s="1291"/>
      <c r="S88" s="1291"/>
      <c r="T88" s="1291"/>
      <c r="U88" s="1291"/>
      <c r="V88" s="1292"/>
      <c r="W88" s="630" t="s">
        <v>634</v>
      </c>
      <c r="X88" s="585"/>
      <c r="Y88" s="585"/>
      <c r="Z88" s="585"/>
      <c r="AA88" s="585"/>
      <c r="AB88" s="585"/>
      <c r="AC88" s="585"/>
      <c r="AD88" s="585"/>
      <c r="AE88" s="585"/>
      <c r="AF88" s="585"/>
      <c r="AG88" s="585"/>
      <c r="AH88" s="585"/>
      <c r="AI88" s="585"/>
    </row>
    <row r="89" spans="1:36" s="523" customFormat="1" ht="11.25" hidden="1" customHeight="1">
      <c r="A89" s="1206"/>
      <c r="B89" s="1206"/>
      <c r="C89" s="1206"/>
      <c r="D89" s="1206"/>
      <c r="E89" s="1206">
        <v>1</v>
      </c>
      <c r="F89" s="921"/>
      <c r="G89" s="919"/>
      <c r="H89" s="919"/>
      <c r="I89" s="1206"/>
      <c r="J89" s="921"/>
      <c r="K89" s="926">
        <v>1</v>
      </c>
      <c r="L89" s="593"/>
      <c r="M89" s="554"/>
      <c r="N89" s="581"/>
      <c r="O89" s="1293"/>
      <c r="P89" s="1294"/>
      <c r="Q89" s="1294"/>
      <c r="R89" s="1294"/>
      <c r="S89" s="1294"/>
      <c r="T89" s="1294"/>
      <c r="U89" s="1294"/>
      <c r="V89" s="1295"/>
      <c r="W89" s="559"/>
      <c r="X89" s="585"/>
      <c r="Y89" s="585"/>
      <c r="Z89" s="585"/>
      <c r="AA89" s="585"/>
      <c r="AB89" s="585"/>
      <c r="AC89" s="585"/>
      <c r="AD89" s="585"/>
      <c r="AE89" s="585"/>
      <c r="AF89" s="585"/>
      <c r="AG89" s="585"/>
      <c r="AH89" s="585"/>
      <c r="AI89" s="585"/>
    </row>
    <row r="90" spans="1:36" s="523" customFormat="1" ht="90">
      <c r="A90" s="1206"/>
      <c r="B90" s="1206"/>
      <c r="C90" s="1206"/>
      <c r="D90" s="1206"/>
      <c r="E90" s="1206"/>
      <c r="F90" s="1206">
        <v>1</v>
      </c>
      <c r="G90" s="919"/>
      <c r="H90" s="919"/>
      <c r="I90" s="1206"/>
      <c r="J90" s="1244"/>
      <c r="K90" s="926">
        <v>1</v>
      </c>
      <c r="L90" s="593" t="e">
        <f ca="1">mergeValue(A90) &amp;"."&amp; mergeValue(B90)&amp;"."&amp; mergeValue(C90)&amp;"."&amp; mergeValue(D90)&amp;"."&amp;  mergeValue(F90)</f>
        <v>#NAME?</v>
      </c>
      <c r="M90" s="554" t="s">
        <v>10</v>
      </c>
      <c r="N90" s="581"/>
      <c r="O90" s="1209"/>
      <c r="P90" s="1210"/>
      <c r="Q90" s="1210"/>
      <c r="R90" s="1210"/>
      <c r="S90" s="1210"/>
      <c r="T90" s="1210"/>
      <c r="U90" s="1210"/>
      <c r="V90" s="1211"/>
      <c r="W90" s="630" t="s">
        <v>635</v>
      </c>
      <c r="X90" s="585"/>
      <c r="Y90" s="589" t="e">
        <f ca="1">strCheckUnique(Z90:Z93)</f>
        <v>#NAME?</v>
      </c>
      <c r="Z90" s="585"/>
      <c r="AA90" s="589"/>
      <c r="AB90" s="585"/>
      <c r="AC90" s="585"/>
      <c r="AD90" s="585"/>
      <c r="AE90" s="585"/>
      <c r="AF90" s="585"/>
      <c r="AG90" s="585"/>
      <c r="AH90" s="585"/>
      <c r="AI90" s="585"/>
    </row>
    <row r="91" spans="1:36" s="523" customFormat="1" ht="192" customHeight="1">
      <c r="A91" s="1206"/>
      <c r="B91" s="1206"/>
      <c r="C91" s="1206"/>
      <c r="D91" s="1206"/>
      <c r="E91" s="1206"/>
      <c r="F91" s="1206"/>
      <c r="G91" s="919">
        <v>1</v>
      </c>
      <c r="H91" s="919"/>
      <c r="I91" s="1206"/>
      <c r="J91" s="1244"/>
      <c r="K91" s="918"/>
      <c r="L91" s="593" t="e">
        <f ca="1">mergeValue(A91) &amp;"."&amp; mergeValue(B91)&amp;"."&amp; mergeValue(C91)&amp;"."&amp; mergeValue(D91)&amp;"."&amp;  mergeValue(F91)&amp;"."&amp;  mergeValue(G91)</f>
        <v>#NAME?</v>
      </c>
      <c r="M91" s="1069"/>
      <c r="N91" s="586"/>
      <c r="O91" s="562"/>
      <c r="P91" s="562"/>
      <c r="Q91" s="562"/>
      <c r="R91" s="1243"/>
      <c r="S91" s="1213" t="s">
        <v>84</v>
      </c>
      <c r="T91" s="1243"/>
      <c r="U91" s="1213" t="s">
        <v>84</v>
      </c>
      <c r="V91" s="537"/>
      <c r="W91" s="1205" t="s">
        <v>659</v>
      </c>
      <c r="X91" s="585" t="e">
        <f ca="1">strCheckDate(O92:V92)</f>
        <v>#NAME?</v>
      </c>
      <c r="Y91" s="589"/>
      <c r="Z91" s="589" t="str">
        <f>IF(M91="","",M91 )</f>
        <v/>
      </c>
      <c r="AA91" s="589"/>
      <c r="AB91" s="589"/>
      <c r="AC91" s="589"/>
      <c r="AD91" s="585"/>
      <c r="AE91" s="585"/>
      <c r="AF91" s="585"/>
      <c r="AG91" s="585"/>
      <c r="AH91" s="585"/>
      <c r="AI91" s="585"/>
    </row>
    <row r="92" spans="1:36" s="523" customFormat="1" ht="11.25" hidden="1" customHeight="1">
      <c r="A92" s="1206"/>
      <c r="B92" s="1206"/>
      <c r="C92" s="1206"/>
      <c r="D92" s="1206"/>
      <c r="E92" s="1206"/>
      <c r="F92" s="1206"/>
      <c r="G92" s="919"/>
      <c r="H92" s="919"/>
      <c r="I92" s="1206"/>
      <c r="J92" s="1244"/>
      <c r="K92" s="926">
        <v>1</v>
      </c>
      <c r="L92" s="600"/>
      <c r="M92" s="646"/>
      <c r="N92" s="586"/>
      <c r="O92" s="562"/>
      <c r="P92" s="562"/>
      <c r="Q92" s="584" t="str">
        <f>R91 &amp; "-" &amp; T91</f>
        <v>-</v>
      </c>
      <c r="R92" s="1243"/>
      <c r="S92" s="1213"/>
      <c r="T92" s="1243"/>
      <c r="U92" s="1213"/>
      <c r="V92" s="537"/>
      <c r="W92" s="1205"/>
      <c r="X92" s="585"/>
      <c r="Y92" s="589"/>
      <c r="Z92" s="589"/>
      <c r="AA92" s="589"/>
      <c r="AB92" s="589"/>
      <c r="AC92" s="589"/>
      <c r="AD92" s="585"/>
      <c r="AE92" s="585"/>
      <c r="AF92" s="585"/>
      <c r="AG92" s="585"/>
      <c r="AH92" s="585"/>
      <c r="AI92" s="585"/>
    </row>
    <row r="93" spans="1:36" s="522" customFormat="1" ht="15" customHeight="1">
      <c r="A93" s="1206"/>
      <c r="B93" s="1206"/>
      <c r="C93" s="1206"/>
      <c r="D93" s="1206"/>
      <c r="E93" s="1206"/>
      <c r="F93" s="1206"/>
      <c r="G93" s="919"/>
      <c r="H93" s="919"/>
      <c r="I93" s="1206"/>
      <c r="J93" s="1244"/>
      <c r="K93" s="926">
        <v>1</v>
      </c>
      <c r="L93" s="538"/>
      <c r="M93" s="556" t="s">
        <v>25</v>
      </c>
      <c r="N93" s="551"/>
      <c r="O93" s="545"/>
      <c r="P93" s="545"/>
      <c r="Q93" s="545"/>
      <c r="R93" s="573"/>
      <c r="S93" s="564"/>
      <c r="T93" s="563"/>
      <c r="U93" s="551"/>
      <c r="V93" s="560"/>
      <c r="W93" s="1205"/>
      <c r="X93" s="587"/>
      <c r="Y93" s="587"/>
      <c r="Z93" s="587"/>
      <c r="AA93" s="587"/>
      <c r="AB93" s="587"/>
      <c r="AC93" s="587"/>
      <c r="AD93" s="587"/>
      <c r="AE93" s="587"/>
      <c r="AF93" s="587"/>
      <c r="AG93" s="587"/>
      <c r="AH93" s="587"/>
      <c r="AI93" s="587"/>
    </row>
    <row r="94" spans="1:36" s="522" customFormat="1" ht="15" customHeight="1">
      <c r="A94" s="1206"/>
      <c r="B94" s="1206"/>
      <c r="C94" s="1206"/>
      <c r="D94" s="1206"/>
      <c r="E94" s="1206"/>
      <c r="F94" s="921"/>
      <c r="G94" s="921"/>
      <c r="H94" s="919"/>
      <c r="I94" s="1206"/>
      <c r="J94" s="921"/>
      <c r="K94" s="925"/>
      <c r="L94" s="538"/>
      <c r="M94" s="551" t="s">
        <v>11</v>
      </c>
      <c r="N94" s="556"/>
      <c r="O94" s="556"/>
      <c r="P94" s="556"/>
      <c r="Q94" s="556"/>
      <c r="R94" s="556"/>
      <c r="S94" s="556"/>
      <c r="T94" s="556"/>
      <c r="U94" s="556"/>
      <c r="V94" s="556"/>
      <c r="W94" s="560"/>
      <c r="X94" s="587"/>
      <c r="Y94" s="587"/>
      <c r="Z94" s="587"/>
      <c r="AA94" s="587"/>
      <c r="AB94" s="587"/>
      <c r="AC94" s="587"/>
      <c r="AD94" s="587"/>
      <c r="AE94" s="587"/>
      <c r="AF94" s="587"/>
      <c r="AG94" s="587"/>
      <c r="AH94" s="587"/>
      <c r="AI94" s="587"/>
      <c r="AJ94" s="587"/>
    </row>
    <row r="95" spans="1:36" s="522" customFormat="1" ht="15" hidden="1" customHeight="1">
      <c r="A95" s="1206"/>
      <c r="B95" s="1206"/>
      <c r="C95" s="1206"/>
      <c r="D95" s="1206"/>
      <c r="E95" s="921"/>
      <c r="F95" s="921"/>
      <c r="G95" s="921"/>
      <c r="H95" s="919"/>
      <c r="I95" s="1206"/>
      <c r="J95" s="921"/>
      <c r="K95" s="925"/>
      <c r="L95" s="538"/>
      <c r="M95" s="551"/>
      <c r="N95" s="556"/>
      <c r="O95" s="556"/>
      <c r="P95" s="556"/>
      <c r="Q95" s="556"/>
      <c r="R95" s="556"/>
      <c r="S95" s="556"/>
      <c r="T95" s="556"/>
      <c r="U95" s="556"/>
      <c r="V95" s="556"/>
      <c r="W95" s="560"/>
      <c r="X95" s="587"/>
      <c r="Y95" s="587"/>
      <c r="Z95" s="587"/>
      <c r="AA95" s="587"/>
      <c r="AB95" s="587"/>
      <c r="AC95" s="587"/>
      <c r="AD95" s="587"/>
      <c r="AE95" s="587"/>
      <c r="AF95" s="587"/>
      <c r="AG95" s="587"/>
      <c r="AH95" s="587"/>
      <c r="AI95" s="587"/>
      <c r="AJ95" s="587"/>
    </row>
    <row r="96" spans="1:36" s="522" customFormat="1" ht="15" customHeight="1">
      <c r="A96" s="1206"/>
      <c r="B96" s="1206"/>
      <c r="C96" s="1206"/>
      <c r="D96" s="924"/>
      <c r="E96" s="924"/>
      <c r="F96" s="921"/>
      <c r="G96" s="919"/>
      <c r="H96" s="919"/>
      <c r="I96" s="917"/>
      <c r="J96" s="914"/>
      <c r="K96" s="926">
        <v>1</v>
      </c>
      <c r="L96" s="538"/>
      <c r="M96" s="550" t="s">
        <v>17</v>
      </c>
      <c r="N96" s="549"/>
      <c r="O96" s="545"/>
      <c r="P96" s="545"/>
      <c r="Q96" s="545"/>
      <c r="R96" s="573"/>
      <c r="S96" s="564"/>
      <c r="T96" s="563"/>
      <c r="U96" s="549"/>
      <c r="V96" s="564"/>
      <c r="W96" s="560"/>
      <c r="X96" s="587"/>
      <c r="Y96" s="587"/>
      <c r="Z96" s="587"/>
      <c r="AA96" s="587"/>
      <c r="AB96" s="587"/>
      <c r="AC96" s="587"/>
      <c r="AD96" s="587"/>
      <c r="AE96" s="587"/>
      <c r="AF96" s="587"/>
      <c r="AG96" s="587"/>
      <c r="AH96" s="587"/>
      <c r="AI96" s="587"/>
    </row>
    <row r="97" spans="1:40" s="522" customFormat="1" ht="15" customHeight="1">
      <c r="A97" s="1206"/>
      <c r="B97" s="1206"/>
      <c r="C97" s="924"/>
      <c r="D97" s="924"/>
      <c r="E97" s="924"/>
      <c r="F97" s="924"/>
      <c r="G97" s="919"/>
      <c r="H97" s="919"/>
      <c r="I97" s="927"/>
      <c r="J97" s="914"/>
      <c r="K97" s="926">
        <v>1</v>
      </c>
      <c r="L97" s="538"/>
      <c r="M97" s="549" t="s">
        <v>18</v>
      </c>
      <c r="N97" s="549"/>
      <c r="O97" s="545"/>
      <c r="P97" s="545"/>
      <c r="Q97" s="545"/>
      <c r="R97" s="573"/>
      <c r="S97" s="564"/>
      <c r="T97" s="563"/>
      <c r="U97" s="549"/>
      <c r="V97" s="564"/>
      <c r="W97" s="560"/>
      <c r="X97" s="587"/>
      <c r="Y97" s="587"/>
      <c r="Z97" s="587"/>
      <c r="AA97" s="587"/>
      <c r="AB97" s="587"/>
      <c r="AC97" s="587"/>
      <c r="AD97" s="587"/>
      <c r="AE97" s="587"/>
      <c r="AF97" s="587"/>
      <c r="AG97" s="587"/>
      <c r="AH97" s="587"/>
      <c r="AI97" s="587"/>
    </row>
    <row r="98" spans="1:40" s="522" customFormat="1" ht="15" customHeight="1">
      <c r="A98" s="1206"/>
      <c r="B98" s="924"/>
      <c r="C98" s="924"/>
      <c r="D98" s="924"/>
      <c r="E98" s="924"/>
      <c r="F98" s="924"/>
      <c r="G98" s="919"/>
      <c r="H98" s="919"/>
      <c r="I98" s="917"/>
      <c r="J98" s="914"/>
      <c r="K98" s="926">
        <v>1</v>
      </c>
      <c r="L98" s="538"/>
      <c r="M98" s="558" t="s">
        <v>19</v>
      </c>
      <c r="N98" s="549"/>
      <c r="O98" s="545"/>
      <c r="P98" s="545"/>
      <c r="Q98" s="545"/>
      <c r="R98" s="573"/>
      <c r="S98" s="564"/>
      <c r="T98" s="563"/>
      <c r="U98" s="549"/>
      <c r="V98" s="564"/>
      <c r="W98" s="560"/>
      <c r="X98" s="587"/>
      <c r="Y98" s="587"/>
      <c r="Z98" s="587"/>
      <c r="AA98" s="587"/>
      <c r="AB98" s="587"/>
      <c r="AC98" s="587"/>
      <c r="AD98" s="587"/>
      <c r="AE98" s="587"/>
      <c r="AF98" s="587"/>
      <c r="AG98" s="587"/>
      <c r="AH98" s="587"/>
      <c r="AI98" s="587"/>
    </row>
    <row r="99" spans="1:40"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40"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40" s="35" customFormat="1" ht="17.100000000000001" customHeight="1">
      <c r="G101" s="35" t="s">
        <v>13</v>
      </c>
      <c r="I101" s="35" t="s">
        <v>68</v>
      </c>
      <c r="V101" s="158"/>
    </row>
    <row r="102" spans="1:40" ht="17.100000000000001" customHeight="1">
      <c r="X102" s="469"/>
      <c r="Y102" s="43"/>
      <c r="Z102" s="43"/>
    </row>
    <row r="103" spans="1:40" s="523" customFormat="1" ht="22.5">
      <c r="A103" s="1206">
        <v>1</v>
      </c>
      <c r="B103" s="1079"/>
      <c r="C103" s="1079"/>
      <c r="D103" s="1079"/>
      <c r="E103" s="1080"/>
      <c r="F103" s="1081"/>
      <c r="G103" s="1079"/>
      <c r="H103" s="1079"/>
      <c r="I103" s="1060"/>
      <c r="J103" s="1065"/>
      <c r="K103" s="1065"/>
      <c r="L103" s="593" t="e">
        <f ca="1">mergeValue(A103)</f>
        <v>#NAME?</v>
      </c>
      <c r="M103" s="641" t="s">
        <v>20</v>
      </c>
      <c r="N103" s="580"/>
      <c r="O103" s="1290"/>
      <c r="P103" s="1291"/>
      <c r="Q103" s="1291"/>
      <c r="R103" s="1291"/>
      <c r="S103" s="1291"/>
      <c r="T103" s="1291"/>
      <c r="U103" s="1291"/>
      <c r="V103" s="1291"/>
      <c r="W103" s="1291"/>
      <c r="X103" s="1291"/>
      <c r="Y103" s="1291"/>
      <c r="Z103" s="1291"/>
      <c r="AA103" s="1292"/>
      <c r="AB103" s="630" t="s">
        <v>476</v>
      </c>
      <c r="AC103" s="585"/>
      <c r="AD103" s="585"/>
      <c r="AE103" s="585"/>
      <c r="AF103" s="585"/>
      <c r="AG103" s="585"/>
      <c r="AH103" s="585"/>
      <c r="AI103" s="585"/>
      <c r="AJ103" s="585"/>
      <c r="AK103" s="585"/>
      <c r="AL103" s="585"/>
      <c r="AM103" s="585"/>
      <c r="AN103" s="585"/>
    </row>
    <row r="104" spans="1:40" s="523" customFormat="1" ht="22.5">
      <c r="A104" s="1206"/>
      <c r="B104" s="1206">
        <v>1</v>
      </c>
      <c r="C104" s="1079"/>
      <c r="D104" s="1079"/>
      <c r="E104" s="1081"/>
      <c r="F104" s="1081"/>
      <c r="G104" s="1079"/>
      <c r="H104" s="1079"/>
      <c r="I104" s="1067"/>
      <c r="J104" s="1062"/>
      <c r="K104" s="1061"/>
      <c r="L104" s="593" t="e">
        <f ca="1">mergeValue(A104) &amp;"."&amp; mergeValue(B104)</f>
        <v>#NAME?</v>
      </c>
      <c r="M104" s="546" t="s">
        <v>16</v>
      </c>
      <c r="N104" s="580"/>
      <c r="O104" s="1290"/>
      <c r="P104" s="1291"/>
      <c r="Q104" s="1291"/>
      <c r="R104" s="1291"/>
      <c r="S104" s="1291"/>
      <c r="T104" s="1291"/>
      <c r="U104" s="1291"/>
      <c r="V104" s="1291"/>
      <c r="W104" s="1291"/>
      <c r="X104" s="1291"/>
      <c r="Y104" s="1291"/>
      <c r="Z104" s="1291"/>
      <c r="AA104" s="1292"/>
      <c r="AB104" s="630" t="s">
        <v>477</v>
      </c>
      <c r="AC104" s="585"/>
      <c r="AD104" s="585"/>
      <c r="AE104" s="585"/>
      <c r="AF104" s="585"/>
      <c r="AG104" s="585"/>
      <c r="AH104" s="585"/>
      <c r="AI104" s="585"/>
      <c r="AJ104" s="585"/>
      <c r="AK104" s="585"/>
      <c r="AL104" s="585"/>
      <c r="AM104" s="585"/>
      <c r="AN104" s="585"/>
    </row>
    <row r="105" spans="1:40" s="523" customFormat="1" ht="22.5">
      <c r="A105" s="1206"/>
      <c r="B105" s="1206"/>
      <c r="C105" s="1206">
        <v>1</v>
      </c>
      <c r="D105" s="1079"/>
      <c r="E105" s="1081"/>
      <c r="F105" s="1081"/>
      <c r="G105" s="1079"/>
      <c r="H105" s="1079"/>
      <c r="I105" s="1067"/>
      <c r="J105" s="1062"/>
      <c r="K105" s="1061"/>
      <c r="L105" s="593" t="e">
        <f ca="1">mergeValue(A105) &amp;"."&amp; mergeValue(B105)&amp;"."&amp; mergeValue(C105)</f>
        <v>#NAME?</v>
      </c>
      <c r="M105" s="547" t="s">
        <v>7</v>
      </c>
      <c r="N105" s="580"/>
      <c r="O105" s="1290"/>
      <c r="P105" s="1291"/>
      <c r="Q105" s="1291"/>
      <c r="R105" s="1291"/>
      <c r="S105" s="1291"/>
      <c r="T105" s="1291"/>
      <c r="U105" s="1291"/>
      <c r="V105" s="1291"/>
      <c r="W105" s="1291"/>
      <c r="X105" s="1291"/>
      <c r="Y105" s="1291"/>
      <c r="Z105" s="1291"/>
      <c r="AA105" s="1292"/>
      <c r="AB105" s="630" t="s">
        <v>633</v>
      </c>
      <c r="AC105" s="585"/>
      <c r="AD105" s="585"/>
      <c r="AE105" s="585"/>
      <c r="AF105" s="585"/>
      <c r="AG105" s="585"/>
      <c r="AH105" s="585"/>
      <c r="AI105" s="585"/>
      <c r="AJ105" s="585"/>
      <c r="AK105" s="585"/>
      <c r="AL105" s="585"/>
      <c r="AM105" s="585"/>
      <c r="AN105" s="585"/>
    </row>
    <row r="106" spans="1:40" s="523" customFormat="1" ht="22.5">
      <c r="A106" s="1206"/>
      <c r="B106" s="1206"/>
      <c r="C106" s="1206"/>
      <c r="D106" s="1206">
        <v>1</v>
      </c>
      <c r="E106" s="1081"/>
      <c r="F106" s="1081"/>
      <c r="G106" s="1079"/>
      <c r="H106" s="1079"/>
      <c r="I106" s="1067"/>
      <c r="J106" s="1062"/>
      <c r="K106" s="1061"/>
      <c r="L106" s="593" t="e">
        <f ca="1">mergeValue(A106) &amp;"."&amp; mergeValue(B106)&amp;"."&amp; mergeValue(C106)&amp;"."&amp; mergeValue(D106)</f>
        <v>#NAME?</v>
      </c>
      <c r="M106" s="548" t="s">
        <v>22</v>
      </c>
      <c r="N106" s="580"/>
      <c r="O106" s="1290"/>
      <c r="P106" s="1291"/>
      <c r="Q106" s="1291"/>
      <c r="R106" s="1291"/>
      <c r="S106" s="1291"/>
      <c r="T106" s="1291"/>
      <c r="U106" s="1291"/>
      <c r="V106" s="1291"/>
      <c r="W106" s="1291"/>
      <c r="X106" s="1291"/>
      <c r="Y106" s="1291"/>
      <c r="Z106" s="1291"/>
      <c r="AA106" s="1292"/>
      <c r="AB106" s="630" t="s">
        <v>634</v>
      </c>
      <c r="AC106" s="585"/>
      <c r="AD106" s="585"/>
      <c r="AE106" s="585"/>
      <c r="AF106" s="585"/>
      <c r="AG106" s="585"/>
      <c r="AH106" s="585"/>
      <c r="AI106" s="585"/>
      <c r="AJ106" s="585"/>
      <c r="AK106" s="585"/>
      <c r="AL106" s="585"/>
      <c r="AM106" s="585"/>
      <c r="AN106" s="585"/>
    </row>
    <row r="107" spans="1:40" s="523" customFormat="1" ht="0.2" customHeight="1">
      <c r="A107" s="1206"/>
      <c r="B107" s="1206"/>
      <c r="C107" s="1206"/>
      <c r="D107" s="1206"/>
      <c r="E107" s="1206">
        <v>1</v>
      </c>
      <c r="F107" s="1081"/>
      <c r="G107" s="1079"/>
      <c r="H107" s="1079"/>
      <c r="I107" s="1066"/>
      <c r="J107" s="1062"/>
      <c r="K107" s="1061"/>
      <c r="L107" s="593"/>
      <c r="M107" s="554"/>
      <c r="N107" s="581"/>
      <c r="O107" s="1293"/>
      <c r="P107" s="1294"/>
      <c r="Q107" s="1294"/>
      <c r="R107" s="1294"/>
      <c r="S107" s="1294"/>
      <c r="T107" s="1294"/>
      <c r="U107" s="1294"/>
      <c r="V107" s="1294"/>
      <c r="W107" s="1294"/>
      <c r="X107" s="1294"/>
      <c r="Y107" s="1294"/>
      <c r="Z107" s="1294"/>
      <c r="AA107" s="1295"/>
      <c r="AB107" s="630"/>
      <c r="AC107" s="585"/>
      <c r="AD107" s="585"/>
      <c r="AE107" s="585"/>
      <c r="AF107" s="585"/>
      <c r="AG107" s="585"/>
      <c r="AH107" s="585"/>
      <c r="AI107" s="585"/>
      <c r="AJ107" s="585"/>
      <c r="AK107" s="585"/>
      <c r="AL107" s="585"/>
      <c r="AM107" s="585"/>
      <c r="AN107" s="585"/>
    </row>
    <row r="108" spans="1:40" s="523" customFormat="1" ht="90">
      <c r="A108" s="1206"/>
      <c r="B108" s="1206"/>
      <c r="C108" s="1206"/>
      <c r="D108" s="1206"/>
      <c r="E108" s="1206"/>
      <c r="F108" s="1206">
        <v>1</v>
      </c>
      <c r="G108" s="1079"/>
      <c r="H108" s="1079"/>
      <c r="I108" s="1260"/>
      <c r="J108" s="1062"/>
      <c r="K108" s="1061"/>
      <c r="L108" s="593" t="e">
        <f ca="1">mergeValue(A108) &amp;"."&amp; mergeValue(B108)&amp;"."&amp; mergeValue(C108)&amp;"."&amp; mergeValue(D108)&amp;"."&amp; mergeValue(F108)</f>
        <v>#NAME?</v>
      </c>
      <c r="M108" s="555" t="s">
        <v>10</v>
      </c>
      <c r="N108" s="581"/>
      <c r="O108" s="1209"/>
      <c r="P108" s="1210"/>
      <c r="Q108" s="1210"/>
      <c r="R108" s="1210"/>
      <c r="S108" s="1210"/>
      <c r="T108" s="1210"/>
      <c r="U108" s="1210"/>
      <c r="V108" s="1210"/>
      <c r="W108" s="1210"/>
      <c r="X108" s="1210"/>
      <c r="Y108" s="1210"/>
      <c r="Z108" s="1210"/>
      <c r="AA108" s="1211"/>
      <c r="AB108" s="630" t="s">
        <v>635</v>
      </c>
      <c r="AC108" s="585"/>
      <c r="AD108" s="589" t="e">
        <f ca="1">strCheckUnique(AE108:AE113)</f>
        <v>#NAME?</v>
      </c>
      <c r="AE108" s="585"/>
      <c r="AF108" s="589"/>
      <c r="AG108" s="585"/>
      <c r="AH108" s="585"/>
      <c r="AI108" s="585"/>
      <c r="AJ108" s="585"/>
      <c r="AK108" s="585"/>
      <c r="AL108" s="585"/>
      <c r="AM108" s="585"/>
      <c r="AN108" s="585"/>
    </row>
    <row r="109" spans="1:40" s="523" customFormat="1" ht="135">
      <c r="A109" s="1206"/>
      <c r="B109" s="1206"/>
      <c r="C109" s="1206"/>
      <c r="D109" s="1206"/>
      <c r="E109" s="1206"/>
      <c r="F109" s="1206"/>
      <c r="G109" s="1206">
        <v>1</v>
      </c>
      <c r="H109" s="1079"/>
      <c r="I109" s="1260"/>
      <c r="J109" s="1261"/>
      <c r="K109" s="1068"/>
      <c r="L109" s="593" t="e">
        <f ca="1">mergeValue(A109) &amp;"."&amp; mergeValue(B109)&amp;"."&amp; mergeValue(C109)&amp;"."&amp; mergeValue(D109)&amp;"."&amp; mergeValue(F109)&amp;"."&amp; mergeValue(G109)</f>
        <v>#NAME?</v>
      </c>
      <c r="M109" s="1069" t="s">
        <v>650</v>
      </c>
      <c r="N109" s="646"/>
      <c r="O109" s="562"/>
      <c r="P109" s="562"/>
      <c r="Q109" s="562"/>
      <c r="R109" s="493"/>
      <c r="S109" s="1095"/>
      <c r="T109" s="493"/>
      <c r="U109" s="1095"/>
      <c r="V109" s="584" t="str">
        <f>W109 &amp; "-" &amp; Y109</f>
        <v>-</v>
      </c>
      <c r="W109" s="1243"/>
      <c r="X109" s="1213" t="s">
        <v>84</v>
      </c>
      <c r="Y109" s="1243"/>
      <c r="Z109" s="1213" t="s">
        <v>84</v>
      </c>
      <c r="AA109" s="537"/>
      <c r="AB109" s="630" t="s">
        <v>668</v>
      </c>
      <c r="AC109" s="585" t="e">
        <f ca="1">strCheckDate(O109:AA109)</f>
        <v>#NAME?</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40" s="523" customFormat="1" ht="102.75" customHeight="1">
      <c r="A110" s="1206"/>
      <c r="B110" s="1206"/>
      <c r="C110" s="1206"/>
      <c r="D110" s="1206"/>
      <c r="E110" s="1206"/>
      <c r="F110" s="1206"/>
      <c r="G110" s="1206"/>
      <c r="H110" s="1079">
        <v>1</v>
      </c>
      <c r="I110" s="1260"/>
      <c r="J110" s="1261"/>
      <c r="K110" s="1068"/>
      <c r="L110" s="593" t="e">
        <f ca="1">mergeValue(A110) &amp;"."&amp; mergeValue(B110)&amp;"."&amp; mergeValue(C110)&amp;"."&amp; mergeValue(D110)&amp;"."&amp; mergeValue(F110)&amp;"."&amp; mergeValue(G110)&amp;"."&amp; mergeValue(H110)</f>
        <v>#NAME?</v>
      </c>
      <c r="M110" s="1071"/>
      <c r="N110" s="494"/>
      <c r="O110" s="562"/>
      <c r="P110" s="562"/>
      <c r="Q110" s="562"/>
      <c r="R110" s="493"/>
      <c r="S110" s="1095"/>
      <c r="T110" s="493"/>
      <c r="U110" s="1095"/>
      <c r="V110" s="584" t="str">
        <f>W110 &amp; "-" &amp; Y110</f>
        <v>-</v>
      </c>
      <c r="W110" s="1243"/>
      <c r="X110" s="1213"/>
      <c r="Y110" s="1243"/>
      <c r="Z110" s="1213"/>
      <c r="AA110" s="670"/>
      <c r="AB110" s="1205" t="s">
        <v>669</v>
      </c>
      <c r="AC110" s="585" t="e">
        <f ca="1">strCheckDate(O110:AA110)</f>
        <v>#NAME?</v>
      </c>
      <c r="AD110" s="585"/>
      <c r="AE110" s="585"/>
      <c r="AF110" s="589"/>
      <c r="AG110" s="585"/>
      <c r="AH110" s="585"/>
      <c r="AI110" s="585"/>
      <c r="AJ110" s="585"/>
      <c r="AK110" s="585"/>
      <c r="AL110" s="585"/>
      <c r="AM110" s="585"/>
      <c r="AN110" s="585"/>
    </row>
    <row r="111" spans="1:40" s="523" customFormat="1" ht="0.2" customHeight="1">
      <c r="A111" s="1206"/>
      <c r="B111" s="1206"/>
      <c r="C111" s="1206"/>
      <c r="D111" s="1206"/>
      <c r="E111" s="1206"/>
      <c r="F111" s="1206"/>
      <c r="G111" s="1206"/>
      <c r="H111" s="1079"/>
      <c r="I111" s="1260"/>
      <c r="J111" s="1261"/>
      <c r="K111" s="1068"/>
      <c r="L111" s="600"/>
      <c r="M111" s="646"/>
      <c r="N111" s="646"/>
      <c r="O111" s="562"/>
      <c r="P111" s="493"/>
      <c r="Q111" s="493"/>
      <c r="R111" s="493"/>
      <c r="S111" s="493"/>
      <c r="T111" s="493"/>
      <c r="U111" s="559"/>
      <c r="V111" s="584"/>
      <c r="W111" s="1212"/>
      <c r="X111" s="1213"/>
      <c r="Y111" s="1212"/>
      <c r="Z111" s="1213"/>
      <c r="AA111" s="537"/>
      <c r="AB111" s="1205"/>
      <c r="AC111" s="585"/>
      <c r="AD111" s="585"/>
      <c r="AE111" s="585"/>
      <c r="AF111" s="589">
        <f ca="1">OFFSET(AF111,-1,0)</f>
        <v>0</v>
      </c>
      <c r="AG111" s="585"/>
      <c r="AH111" s="585"/>
      <c r="AI111" s="585"/>
      <c r="AJ111" s="585"/>
      <c r="AK111" s="585"/>
      <c r="AL111" s="585"/>
      <c r="AM111" s="585"/>
      <c r="AN111" s="585"/>
    </row>
    <row r="112" spans="1:40" s="522" customFormat="1" ht="15" customHeight="1">
      <c r="A112" s="1206"/>
      <c r="B112" s="1206"/>
      <c r="C112" s="1206"/>
      <c r="D112" s="1206"/>
      <c r="E112" s="1206"/>
      <c r="F112" s="1206"/>
      <c r="G112" s="1206"/>
      <c r="H112" s="1079"/>
      <c r="I112" s="1260"/>
      <c r="J112" s="1261"/>
      <c r="K112" s="1070"/>
      <c r="L112" s="538"/>
      <c r="M112" s="557" t="s">
        <v>41</v>
      </c>
      <c r="N112" s="551"/>
      <c r="O112" s="545"/>
      <c r="P112" s="545"/>
      <c r="Q112" s="545"/>
      <c r="R112" s="545"/>
      <c r="S112" s="545"/>
      <c r="T112" s="545"/>
      <c r="U112" s="545"/>
      <c r="V112" s="545"/>
      <c r="W112" s="563"/>
      <c r="X112" s="564"/>
      <c r="Y112" s="563"/>
      <c r="Z112" s="551"/>
      <c r="AA112" s="560"/>
      <c r="AB112" s="1205"/>
      <c r="AC112" s="587"/>
      <c r="AD112" s="587"/>
      <c r="AE112" s="587"/>
      <c r="AF112" s="587"/>
      <c r="AG112" s="587"/>
      <c r="AH112" s="587"/>
      <c r="AI112" s="587"/>
      <c r="AJ112" s="587"/>
      <c r="AK112" s="587"/>
      <c r="AL112" s="587"/>
      <c r="AM112" s="587"/>
      <c r="AN112" s="587"/>
    </row>
    <row r="113" spans="1:40" s="522" customFormat="1" ht="15" customHeight="1">
      <c r="A113" s="1206"/>
      <c r="B113" s="1206"/>
      <c r="C113" s="1206"/>
      <c r="D113" s="1206"/>
      <c r="E113" s="1206"/>
      <c r="F113" s="1206"/>
      <c r="G113" s="1079"/>
      <c r="H113" s="1079"/>
      <c r="I113" s="1260"/>
      <c r="J113" s="1076"/>
      <c r="K113" s="1070"/>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206"/>
      <c r="B114" s="1206"/>
      <c r="C114" s="1206"/>
      <c r="D114" s="1206"/>
      <c r="E114" s="1206"/>
      <c r="F114" s="1082"/>
      <c r="G114" s="1079"/>
      <c r="H114" s="1079"/>
      <c r="I114" s="1066"/>
      <c r="J114" s="1064"/>
      <c r="K114" s="1070"/>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206"/>
      <c r="B115" s="1206"/>
      <c r="C115" s="1206"/>
      <c r="D115" s="1081"/>
      <c r="E115" s="1082"/>
      <c r="F115" s="1082"/>
      <c r="G115" s="1079"/>
      <c r="H115" s="1079"/>
      <c r="I115" s="1077"/>
      <c r="J115" s="1064"/>
      <c r="K115" s="1060"/>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206"/>
      <c r="B116" s="1206"/>
      <c r="C116" s="1206"/>
      <c r="D116" s="1083"/>
      <c r="E116" s="1083"/>
      <c r="F116" s="1083"/>
      <c r="G116" s="1084"/>
      <c r="H116" s="1083"/>
      <c r="I116" s="1070"/>
      <c r="J116" s="1064"/>
      <c r="K116" s="1070"/>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206"/>
      <c r="B117" s="1206"/>
      <c r="C117" s="1083"/>
      <c r="D117" s="1083"/>
      <c r="E117" s="1083"/>
      <c r="F117" s="1083"/>
      <c r="G117" s="1084"/>
      <c r="H117" s="1083"/>
      <c r="I117" s="1070"/>
      <c r="J117" s="1064"/>
      <c r="K117" s="1070"/>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206"/>
      <c r="B118" s="1083"/>
      <c r="C118" s="1083"/>
      <c r="D118" s="1083"/>
      <c r="E118" s="1083"/>
      <c r="F118" s="1083"/>
      <c r="G118" s="1084"/>
      <c r="H118" s="1083"/>
      <c r="I118" s="1070"/>
      <c r="J118" s="1064"/>
      <c r="K118" s="1070"/>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7"/>
      <c r="B119" s="1077"/>
      <c r="C119" s="1077"/>
      <c r="D119" s="1077"/>
      <c r="E119" s="1077"/>
      <c r="F119" s="1077"/>
      <c r="G119" s="1085"/>
      <c r="H119" s="1077"/>
      <c r="I119" s="1063"/>
      <c r="J119" s="1064"/>
      <c r="K119" s="1060"/>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e">
        <f ca="1">mergeValue(A120) &amp;"."&amp; mergeValue(B120)&amp;"."&amp; mergeValue(C120)&amp;"."&amp; mergeValue(D120)&amp;"."&amp; mergeValue(F120)&amp;"."&amp; mergeValue(G120)&amp;"."&amp; mergeValue(H120)</f>
        <v>#NAME?</v>
      </c>
      <c r="M120" s="1071"/>
      <c r="N120" s="713"/>
      <c r="O120" s="702"/>
      <c r="P120" s="702"/>
      <c r="Q120" s="702"/>
      <c r="R120" s="712"/>
      <c r="S120" s="1095"/>
      <c r="T120" s="712"/>
      <c r="U120" s="1095"/>
      <c r="V120" s="718" t="str">
        <f>W120 &amp; "-" &amp; Y120</f>
        <v>-</v>
      </c>
      <c r="W120" s="683"/>
      <c r="X120" s="650" t="s">
        <v>85</v>
      </c>
      <c r="Y120" s="1091"/>
      <c r="Z120" s="471" t="s">
        <v>85</v>
      </c>
      <c r="AA120" s="670"/>
      <c r="AB120" s="690"/>
      <c r="AC120" s="719" t="e">
        <f ca="1">strCheckDate(O120:AA120)</f>
        <v>#NAME?</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206">
        <v>1</v>
      </c>
      <c r="B125" s="940"/>
      <c r="C125" s="940"/>
      <c r="D125" s="940"/>
      <c r="E125" s="941"/>
      <c r="F125" s="942"/>
      <c r="G125" s="942"/>
      <c r="H125" s="942"/>
      <c r="I125" s="943"/>
      <c r="J125" s="938"/>
      <c r="K125" s="945"/>
      <c r="L125" s="593" t="e">
        <f ca="1">mergeValue(A125)</f>
        <v>#NAME?</v>
      </c>
      <c r="M125" s="641" t="s">
        <v>20</v>
      </c>
      <c r="N125" s="580"/>
      <c r="O125" s="1251"/>
      <c r="P125" s="1251"/>
      <c r="Q125" s="1251"/>
      <c r="R125" s="1251"/>
      <c r="S125" s="1251"/>
      <c r="T125" s="1251"/>
      <c r="U125" s="1251"/>
      <c r="V125" s="1251"/>
      <c r="W125" s="630" t="s">
        <v>658</v>
      </c>
      <c r="X125" s="585"/>
      <c r="Y125" s="585"/>
      <c r="Z125" s="585"/>
      <c r="AA125" s="585"/>
      <c r="AB125" s="585"/>
      <c r="AC125" s="585"/>
      <c r="AD125" s="585"/>
      <c r="AE125" s="585"/>
      <c r="AF125" s="585"/>
      <c r="AG125" s="585"/>
      <c r="AH125" s="585"/>
    </row>
    <row r="126" spans="1:40" s="523" customFormat="1" ht="22.5">
      <c r="A126" s="1206"/>
      <c r="B126" s="1206">
        <v>1</v>
      </c>
      <c r="C126" s="940"/>
      <c r="D126" s="940"/>
      <c r="E126" s="942"/>
      <c r="F126" s="942"/>
      <c r="G126" s="942"/>
      <c r="H126" s="942"/>
      <c r="I126" s="937"/>
      <c r="J126" s="936"/>
      <c r="K126" s="939"/>
      <c r="L126" s="593" t="e">
        <f ca="1">mergeValue(A126) &amp;"."&amp; mergeValue(B126)</f>
        <v>#NAME?</v>
      </c>
      <c r="M126" s="546" t="s">
        <v>16</v>
      </c>
      <c r="N126" s="580"/>
      <c r="O126" s="1251"/>
      <c r="P126" s="1251"/>
      <c r="Q126" s="1251"/>
      <c r="R126" s="1251"/>
      <c r="S126" s="1251"/>
      <c r="T126" s="1251"/>
      <c r="U126" s="1251"/>
      <c r="V126" s="1251"/>
      <c r="W126" s="630" t="s">
        <v>477</v>
      </c>
      <c r="X126" s="585"/>
      <c r="Y126" s="585"/>
      <c r="Z126" s="585"/>
      <c r="AA126" s="585"/>
      <c r="AB126" s="585"/>
      <c r="AC126" s="585"/>
      <c r="AD126" s="585"/>
      <c r="AE126" s="585"/>
      <c r="AF126" s="585"/>
      <c r="AG126" s="585"/>
      <c r="AH126" s="585"/>
    </row>
    <row r="127" spans="1:40" s="523" customFormat="1" ht="22.5">
      <c r="A127" s="1206"/>
      <c r="B127" s="1206"/>
      <c r="C127" s="1206">
        <v>1</v>
      </c>
      <c r="D127" s="940"/>
      <c r="E127" s="942"/>
      <c r="F127" s="942"/>
      <c r="G127" s="942"/>
      <c r="H127" s="942"/>
      <c r="I127" s="944"/>
      <c r="J127" s="936"/>
      <c r="K127" s="939"/>
      <c r="L127" s="593" t="e">
        <f ca="1">mergeValue(A127) &amp;"."&amp; mergeValue(B127)&amp;"."&amp; mergeValue(C127)</f>
        <v>#NAME?</v>
      </c>
      <c r="M127" s="547" t="s">
        <v>7</v>
      </c>
      <c r="N127" s="580"/>
      <c r="O127" s="1251"/>
      <c r="P127" s="1251"/>
      <c r="Q127" s="1251"/>
      <c r="R127" s="1251"/>
      <c r="S127" s="1251"/>
      <c r="T127" s="1251"/>
      <c r="U127" s="1251"/>
      <c r="V127" s="1251"/>
      <c r="W127" s="630" t="s">
        <v>633</v>
      </c>
      <c r="X127" s="585"/>
      <c r="Y127" s="585"/>
      <c r="Z127" s="585"/>
      <c r="AA127" s="585"/>
      <c r="AB127" s="585"/>
      <c r="AC127" s="585"/>
      <c r="AD127" s="585"/>
      <c r="AE127" s="585"/>
      <c r="AF127" s="585"/>
      <c r="AG127" s="585"/>
      <c r="AH127" s="585"/>
    </row>
    <row r="128" spans="1:40" s="523" customFormat="1" ht="22.5">
      <c r="A128" s="1206"/>
      <c r="B128" s="1206"/>
      <c r="C128" s="1206"/>
      <c r="D128" s="1206">
        <v>1</v>
      </c>
      <c r="E128" s="942"/>
      <c r="F128" s="942"/>
      <c r="G128" s="942"/>
      <c r="H128" s="942"/>
      <c r="I128" s="944"/>
      <c r="J128" s="936"/>
      <c r="K128" s="939"/>
      <c r="L128" s="593" t="e">
        <f ca="1">mergeValue(A128) &amp;"."&amp; mergeValue(B128)&amp;"."&amp; mergeValue(C128)&amp;"."&amp; mergeValue(D128)</f>
        <v>#NAME?</v>
      </c>
      <c r="M128" s="548" t="s">
        <v>22</v>
      </c>
      <c r="N128" s="580"/>
      <c r="O128" s="1251"/>
      <c r="P128" s="1251"/>
      <c r="Q128" s="1251"/>
      <c r="R128" s="1251"/>
      <c r="S128" s="1251"/>
      <c r="T128" s="1251"/>
      <c r="U128" s="1251"/>
      <c r="V128" s="1251"/>
      <c r="W128" s="630" t="s">
        <v>634</v>
      </c>
      <c r="X128" s="585"/>
      <c r="Y128" s="585"/>
      <c r="Z128" s="585"/>
      <c r="AA128" s="585"/>
      <c r="AB128" s="585"/>
      <c r="AC128" s="585"/>
      <c r="AD128" s="585"/>
      <c r="AE128" s="585"/>
      <c r="AF128" s="585"/>
      <c r="AG128" s="585"/>
      <c r="AH128" s="585"/>
    </row>
    <row r="129" spans="1:34" s="523" customFormat="1" ht="11.25" hidden="1" customHeight="1">
      <c r="A129" s="1206"/>
      <c r="B129" s="1206"/>
      <c r="C129" s="1206"/>
      <c r="D129" s="1206"/>
      <c r="E129" s="1206">
        <v>1</v>
      </c>
      <c r="F129" s="942"/>
      <c r="G129" s="942"/>
      <c r="H129" s="940">
        <v>1</v>
      </c>
      <c r="I129" s="1206">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206"/>
      <c r="B130" s="1206"/>
      <c r="C130" s="1206"/>
      <c r="D130" s="1206"/>
      <c r="E130" s="1206"/>
      <c r="F130" s="1206">
        <v>1</v>
      </c>
      <c r="G130" s="940"/>
      <c r="H130" s="940"/>
      <c r="I130" s="1206"/>
      <c r="J130" s="1206">
        <v>1</v>
      </c>
      <c r="K130" s="948"/>
      <c r="L130" s="593" t="e">
        <f ca="1">mergeValue(A130) &amp;"."&amp; mergeValue(B130)&amp;"."&amp; mergeValue(C130)&amp;"."&amp; mergeValue(D130)&amp;"."&amp;  mergeValue(F130)</f>
        <v>#NAME?</v>
      </c>
      <c r="M130" s="555" t="s">
        <v>10</v>
      </c>
      <c r="N130" s="581"/>
      <c r="O130" s="1208"/>
      <c r="P130" s="1208"/>
      <c r="Q130" s="1208"/>
      <c r="R130" s="1208"/>
      <c r="S130" s="1208"/>
      <c r="T130" s="1208"/>
      <c r="U130" s="1208"/>
      <c r="V130" s="1208"/>
      <c r="W130" s="630" t="s">
        <v>635</v>
      </c>
      <c r="X130" s="585"/>
      <c r="Y130" s="589" t="e">
        <f ca="1">strCheckUnique(Z130:Z133)</f>
        <v>#NAME?</v>
      </c>
      <c r="Z130" s="585"/>
      <c r="AA130" s="589"/>
      <c r="AB130" s="585"/>
      <c r="AC130" s="585"/>
      <c r="AD130" s="585"/>
      <c r="AE130" s="585"/>
      <c r="AF130" s="585"/>
      <c r="AG130" s="585"/>
      <c r="AH130" s="585"/>
    </row>
    <row r="131" spans="1:34" s="523" customFormat="1" ht="191.25" customHeight="1">
      <c r="A131" s="1206"/>
      <c r="B131" s="1206"/>
      <c r="C131" s="1206"/>
      <c r="D131" s="1206"/>
      <c r="E131" s="1206"/>
      <c r="F131" s="1206"/>
      <c r="G131" s="940">
        <v>1</v>
      </c>
      <c r="H131" s="940"/>
      <c r="I131" s="1206"/>
      <c r="J131" s="1206"/>
      <c r="K131" s="948">
        <v>1</v>
      </c>
      <c r="L131" s="593" t="e">
        <f ca="1">mergeValue(A131) &amp;"."&amp; mergeValue(B131)&amp;"."&amp; mergeValue(C131)&amp;"."&amp; mergeValue(D131)&amp;"."&amp; mergeValue(F131)&amp;"."&amp; mergeValue(G131)</f>
        <v>#NAME?</v>
      </c>
      <c r="M131" s="1069"/>
      <c r="N131" s="586"/>
      <c r="O131" s="562"/>
      <c r="P131" s="562"/>
      <c r="Q131" s="1094"/>
      <c r="R131" s="1243"/>
      <c r="S131" s="1213" t="s">
        <v>84</v>
      </c>
      <c r="T131" s="1243"/>
      <c r="U131" s="1213" t="s">
        <v>85</v>
      </c>
      <c r="V131" s="578"/>
      <c r="W131" s="1205" t="s">
        <v>659</v>
      </c>
      <c r="X131" s="585" t="e">
        <f ca="1">strCheckDate(O132:V132)</f>
        <v>#NAME?</v>
      </c>
      <c r="Y131" s="589"/>
      <c r="Z131" s="589" t="str">
        <f>IF(M131="","",M131 )</f>
        <v/>
      </c>
      <c r="AA131" s="589"/>
      <c r="AB131" s="589"/>
      <c r="AC131" s="589"/>
      <c r="AD131" s="585"/>
      <c r="AE131" s="585"/>
      <c r="AF131" s="585"/>
      <c r="AG131" s="585"/>
      <c r="AH131" s="585"/>
    </row>
    <row r="132" spans="1:34" s="523" customFormat="1" ht="0.2" customHeight="1">
      <c r="A132" s="1206"/>
      <c r="B132" s="1206"/>
      <c r="C132" s="1206"/>
      <c r="D132" s="1206"/>
      <c r="E132" s="1206"/>
      <c r="F132" s="1206"/>
      <c r="G132" s="940"/>
      <c r="H132" s="940"/>
      <c r="I132" s="1206"/>
      <c r="J132" s="1206"/>
      <c r="K132" s="948"/>
      <c r="L132" s="600"/>
      <c r="M132" s="646"/>
      <c r="N132" s="586"/>
      <c r="O132" s="562"/>
      <c r="P132" s="562"/>
      <c r="Q132" s="584" t="str">
        <f>R131 &amp; "-" &amp; T131</f>
        <v>-</v>
      </c>
      <c r="R132" s="1212"/>
      <c r="S132" s="1213"/>
      <c r="T132" s="1212"/>
      <c r="U132" s="1213"/>
      <c r="V132" s="578"/>
      <c r="W132" s="1205"/>
      <c r="X132" s="585"/>
      <c r="Y132" s="585"/>
      <c r="Z132" s="585"/>
      <c r="AA132" s="585"/>
      <c r="AB132" s="585"/>
      <c r="AC132" s="585"/>
      <c r="AD132" s="585"/>
      <c r="AE132" s="585"/>
      <c r="AF132" s="585"/>
      <c r="AG132" s="585"/>
      <c r="AH132" s="585"/>
    </row>
    <row r="133" spans="1:34" s="522" customFormat="1" ht="15" customHeight="1">
      <c r="A133" s="1206"/>
      <c r="B133" s="1206"/>
      <c r="C133" s="1206"/>
      <c r="D133" s="1206"/>
      <c r="E133" s="1206"/>
      <c r="F133" s="1206"/>
      <c r="G133" s="942"/>
      <c r="H133" s="940"/>
      <c r="I133" s="1206"/>
      <c r="J133" s="1206"/>
      <c r="K133" s="947"/>
      <c r="L133" s="538"/>
      <c r="M133" s="556" t="s">
        <v>25</v>
      </c>
      <c r="N133" s="551"/>
      <c r="O133" s="545"/>
      <c r="P133" s="545"/>
      <c r="Q133" s="545"/>
      <c r="R133" s="573"/>
      <c r="S133" s="564"/>
      <c r="T133" s="563"/>
      <c r="U133" s="551"/>
      <c r="V133" s="560"/>
      <c r="W133" s="1205"/>
      <c r="X133" s="587"/>
      <c r="Y133" s="587"/>
      <c r="Z133" s="587"/>
      <c r="AA133" s="587"/>
      <c r="AB133" s="587"/>
      <c r="AC133" s="587"/>
      <c r="AD133" s="587"/>
      <c r="AE133" s="587"/>
      <c r="AF133" s="587"/>
      <c r="AG133" s="587"/>
      <c r="AH133" s="587"/>
    </row>
    <row r="134" spans="1:34" s="522" customFormat="1" ht="15" customHeight="1">
      <c r="A134" s="1206"/>
      <c r="B134" s="1206"/>
      <c r="C134" s="1206"/>
      <c r="D134" s="1206"/>
      <c r="E134" s="1206"/>
      <c r="F134" s="942"/>
      <c r="G134" s="942"/>
      <c r="H134" s="940"/>
      <c r="I134" s="1206"/>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206"/>
      <c r="B135" s="1206"/>
      <c r="C135" s="1206"/>
      <c r="D135" s="1206"/>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06"/>
      <c r="B136" s="1206"/>
      <c r="C136" s="1206"/>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06"/>
      <c r="B137" s="1206"/>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206"/>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06">
        <v>1</v>
      </c>
      <c r="B143" s="958"/>
      <c r="C143" s="958"/>
      <c r="D143" s="958"/>
      <c r="E143" s="959"/>
      <c r="F143" s="960"/>
      <c r="G143" s="960"/>
      <c r="H143" s="960"/>
      <c r="I143" s="961"/>
      <c r="J143" s="956"/>
      <c r="K143" s="963"/>
      <c r="L143" s="593" t="e">
        <f ca="1">mergeValue(A143)</f>
        <v>#NAME?</v>
      </c>
      <c r="M143" s="641" t="s">
        <v>20</v>
      </c>
      <c r="N143" s="580"/>
      <c r="O143" s="1251"/>
      <c r="P143" s="1251"/>
      <c r="Q143" s="1251"/>
      <c r="R143" s="1251"/>
      <c r="S143" s="1251"/>
      <c r="T143" s="1251"/>
      <c r="U143" s="1251"/>
      <c r="V143" s="1251"/>
      <c r="W143" s="630" t="s">
        <v>658</v>
      </c>
      <c r="X143" s="585"/>
      <c r="Y143" s="585"/>
      <c r="Z143" s="585"/>
      <c r="AA143" s="585"/>
      <c r="AB143" s="585"/>
      <c r="AC143" s="585"/>
      <c r="AD143" s="585"/>
      <c r="AE143" s="585"/>
      <c r="AF143" s="585"/>
      <c r="AG143" s="585"/>
      <c r="AH143" s="585"/>
    </row>
    <row r="144" spans="1:34" s="523" customFormat="1" ht="22.5">
      <c r="A144" s="1206"/>
      <c r="B144" s="1206">
        <v>1</v>
      </c>
      <c r="C144" s="958"/>
      <c r="D144" s="958"/>
      <c r="E144" s="960"/>
      <c r="F144" s="960"/>
      <c r="G144" s="960"/>
      <c r="H144" s="960"/>
      <c r="I144" s="955"/>
      <c r="J144" s="954"/>
      <c r="K144" s="957"/>
      <c r="L144" s="593" t="e">
        <f ca="1">mergeValue(A144) &amp;"."&amp; mergeValue(B144)</f>
        <v>#NAME?</v>
      </c>
      <c r="M144" s="546" t="s">
        <v>16</v>
      </c>
      <c r="N144" s="580"/>
      <c r="O144" s="1251"/>
      <c r="P144" s="1251"/>
      <c r="Q144" s="1251"/>
      <c r="R144" s="1251"/>
      <c r="S144" s="1251"/>
      <c r="T144" s="1251"/>
      <c r="U144" s="1251"/>
      <c r="V144" s="1251"/>
      <c r="W144" s="630" t="s">
        <v>477</v>
      </c>
      <c r="X144" s="585"/>
      <c r="Y144" s="585"/>
      <c r="Z144" s="585"/>
      <c r="AA144" s="585"/>
      <c r="AB144" s="585"/>
      <c r="AC144" s="585"/>
      <c r="AD144" s="585"/>
      <c r="AE144" s="585"/>
      <c r="AF144" s="585"/>
      <c r="AG144" s="585"/>
      <c r="AH144" s="585"/>
    </row>
    <row r="145" spans="1:35" s="523" customFormat="1" ht="22.5">
      <c r="A145" s="1206"/>
      <c r="B145" s="1206"/>
      <c r="C145" s="1206">
        <v>1</v>
      </c>
      <c r="D145" s="958"/>
      <c r="E145" s="960"/>
      <c r="F145" s="960"/>
      <c r="G145" s="960"/>
      <c r="H145" s="960"/>
      <c r="I145" s="962"/>
      <c r="J145" s="954"/>
      <c r="K145" s="957"/>
      <c r="L145" s="593" t="e">
        <f ca="1">mergeValue(A145) &amp;"."&amp; mergeValue(B145)&amp;"."&amp; mergeValue(C145)</f>
        <v>#NAME?</v>
      </c>
      <c r="M145" s="547" t="s">
        <v>7</v>
      </c>
      <c r="N145" s="580"/>
      <c r="O145" s="1251"/>
      <c r="P145" s="1251"/>
      <c r="Q145" s="1251"/>
      <c r="R145" s="1251"/>
      <c r="S145" s="1251"/>
      <c r="T145" s="1251"/>
      <c r="U145" s="1251"/>
      <c r="V145" s="1251"/>
      <c r="W145" s="630" t="s">
        <v>633</v>
      </c>
      <c r="X145" s="585"/>
      <c r="Y145" s="585"/>
      <c r="Z145" s="585"/>
      <c r="AA145" s="585"/>
      <c r="AB145" s="585"/>
      <c r="AC145" s="585"/>
      <c r="AD145" s="585"/>
      <c r="AE145" s="585"/>
      <c r="AF145" s="585"/>
      <c r="AG145" s="585"/>
      <c r="AH145" s="585"/>
    </row>
    <row r="146" spans="1:35" s="523" customFormat="1" ht="22.5">
      <c r="A146" s="1206"/>
      <c r="B146" s="1206"/>
      <c r="C146" s="1206"/>
      <c r="D146" s="1206">
        <v>1</v>
      </c>
      <c r="E146" s="960"/>
      <c r="F146" s="960"/>
      <c r="G146" s="960"/>
      <c r="H146" s="960"/>
      <c r="I146" s="962"/>
      <c r="J146" s="954"/>
      <c r="K146" s="957"/>
      <c r="L146" s="593" t="e">
        <f ca="1">mergeValue(A146) &amp;"."&amp; mergeValue(B146)&amp;"."&amp; mergeValue(C146)&amp;"."&amp; mergeValue(D146)</f>
        <v>#NAME?</v>
      </c>
      <c r="M146" s="548" t="s">
        <v>22</v>
      </c>
      <c r="N146" s="580"/>
      <c r="O146" s="1251"/>
      <c r="P146" s="1251"/>
      <c r="Q146" s="1251"/>
      <c r="R146" s="1251"/>
      <c r="S146" s="1251"/>
      <c r="T146" s="1251"/>
      <c r="U146" s="1251"/>
      <c r="V146" s="1251"/>
      <c r="W146" s="630" t="s">
        <v>634</v>
      </c>
      <c r="X146" s="585"/>
      <c r="Y146" s="585"/>
      <c r="Z146" s="585"/>
      <c r="AA146" s="585"/>
      <c r="AB146" s="585"/>
      <c r="AC146" s="585"/>
      <c r="AD146" s="585"/>
      <c r="AE146" s="585"/>
      <c r="AF146" s="585"/>
      <c r="AG146" s="585"/>
      <c r="AH146" s="585"/>
    </row>
    <row r="147" spans="1:35" s="523" customFormat="1" ht="11.25" hidden="1" customHeight="1">
      <c r="A147" s="1206"/>
      <c r="B147" s="1206"/>
      <c r="C147" s="1206"/>
      <c r="D147" s="1206"/>
      <c r="E147" s="1206">
        <v>1</v>
      </c>
      <c r="F147" s="960"/>
      <c r="G147" s="960"/>
      <c r="H147" s="958">
        <v>1</v>
      </c>
      <c r="I147" s="1206">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06"/>
      <c r="B148" s="1206"/>
      <c r="C148" s="1206"/>
      <c r="D148" s="1206"/>
      <c r="E148" s="1206"/>
      <c r="F148" s="1206">
        <v>1</v>
      </c>
      <c r="G148" s="958"/>
      <c r="H148" s="958"/>
      <c r="I148" s="1206"/>
      <c r="J148" s="1206">
        <v>1</v>
      </c>
      <c r="K148" s="966"/>
      <c r="L148" s="593" t="e">
        <f ca="1">mergeValue(A148) &amp;"."&amp; mergeValue(B148)&amp;"."&amp; mergeValue(C148)&amp;"."&amp; mergeValue(D148)&amp;"."&amp;  mergeValue(F148)</f>
        <v>#NAME?</v>
      </c>
      <c r="M148" s="555" t="s">
        <v>10</v>
      </c>
      <c r="N148" s="581"/>
      <c r="O148" s="1208"/>
      <c r="P148" s="1208"/>
      <c r="Q148" s="1208"/>
      <c r="R148" s="1208"/>
      <c r="S148" s="1208"/>
      <c r="T148" s="1208"/>
      <c r="U148" s="1208"/>
      <c r="V148" s="1208"/>
      <c r="W148" s="630" t="s">
        <v>635</v>
      </c>
      <c r="X148" s="585"/>
      <c r="Y148" s="589" t="e">
        <f ca="1">strCheckUnique(Z148:Z151)</f>
        <v>#NAME?</v>
      </c>
      <c r="Z148" s="585"/>
      <c r="AA148" s="589"/>
      <c r="AB148" s="585"/>
      <c r="AC148" s="585"/>
      <c r="AD148" s="585"/>
      <c r="AE148" s="585"/>
      <c r="AF148" s="585"/>
      <c r="AG148" s="585"/>
      <c r="AH148" s="585"/>
    </row>
    <row r="149" spans="1:35" s="523" customFormat="1" ht="188.25" customHeight="1">
      <c r="A149" s="1206"/>
      <c r="B149" s="1206"/>
      <c r="C149" s="1206"/>
      <c r="D149" s="1206"/>
      <c r="E149" s="1206"/>
      <c r="F149" s="1206"/>
      <c r="G149" s="958">
        <v>1</v>
      </c>
      <c r="H149" s="958"/>
      <c r="I149" s="1206"/>
      <c r="J149" s="1206"/>
      <c r="K149" s="966">
        <v>1</v>
      </c>
      <c r="L149" s="593" t="e">
        <f ca="1">mergeValue(A149) &amp;"."&amp; mergeValue(B149)&amp;"."&amp; mergeValue(C149)&amp;"."&amp; mergeValue(D149)&amp;"."&amp; mergeValue(F149)&amp;"."&amp; mergeValue(G149)</f>
        <v>#NAME?</v>
      </c>
      <c r="M149" s="1069"/>
      <c r="N149" s="586"/>
      <c r="O149" s="562"/>
      <c r="P149" s="562"/>
      <c r="Q149" s="1094"/>
      <c r="R149" s="1243"/>
      <c r="S149" s="1213" t="s">
        <v>84</v>
      </c>
      <c r="T149" s="1243"/>
      <c r="U149" s="1213" t="s">
        <v>85</v>
      </c>
      <c r="V149" s="578"/>
      <c r="W149" s="1205" t="s">
        <v>659</v>
      </c>
      <c r="X149" s="585" t="e">
        <f ca="1">strCheckDate(O150:V150)</f>
        <v>#NAME?</v>
      </c>
      <c r="Y149" s="589"/>
      <c r="Z149" s="589" t="str">
        <f>IF(M149="","",M149 )</f>
        <v/>
      </c>
      <c r="AA149" s="589"/>
      <c r="AB149" s="589"/>
      <c r="AC149" s="589"/>
      <c r="AD149" s="585"/>
      <c r="AE149" s="585"/>
      <c r="AF149" s="585"/>
      <c r="AG149" s="585"/>
      <c r="AH149" s="585"/>
    </row>
    <row r="150" spans="1:35" s="523" customFormat="1" ht="0.2" customHeight="1">
      <c r="A150" s="1206"/>
      <c r="B150" s="1206"/>
      <c r="C150" s="1206"/>
      <c r="D150" s="1206"/>
      <c r="E150" s="1206"/>
      <c r="F150" s="1206"/>
      <c r="G150" s="958"/>
      <c r="H150" s="958"/>
      <c r="I150" s="1206"/>
      <c r="J150" s="1206"/>
      <c r="K150" s="966"/>
      <c r="L150" s="600"/>
      <c r="M150" s="646"/>
      <c r="N150" s="586"/>
      <c r="O150" s="562"/>
      <c r="P150" s="562"/>
      <c r="Q150" s="584" t="str">
        <f>R149 &amp; "-" &amp; T149</f>
        <v>-</v>
      </c>
      <c r="R150" s="1212"/>
      <c r="S150" s="1213"/>
      <c r="T150" s="1212"/>
      <c r="U150" s="1213"/>
      <c r="V150" s="578"/>
      <c r="W150" s="1205"/>
      <c r="X150" s="585"/>
      <c r="Y150" s="585"/>
      <c r="Z150" s="585"/>
      <c r="AA150" s="585"/>
      <c r="AB150" s="585"/>
      <c r="AC150" s="585"/>
      <c r="AD150" s="585"/>
      <c r="AE150" s="585"/>
      <c r="AF150" s="585"/>
      <c r="AG150" s="585"/>
      <c r="AH150" s="585"/>
    </row>
    <row r="151" spans="1:35" s="522" customFormat="1" ht="15" customHeight="1">
      <c r="A151" s="1206"/>
      <c r="B151" s="1206"/>
      <c r="C151" s="1206"/>
      <c r="D151" s="1206"/>
      <c r="E151" s="1206"/>
      <c r="F151" s="1206"/>
      <c r="G151" s="960"/>
      <c r="H151" s="958"/>
      <c r="I151" s="1206"/>
      <c r="J151" s="1206"/>
      <c r="K151" s="965"/>
      <c r="L151" s="538"/>
      <c r="M151" s="556" t="s">
        <v>25</v>
      </c>
      <c r="N151" s="551"/>
      <c r="O151" s="545"/>
      <c r="P151" s="545"/>
      <c r="Q151" s="545"/>
      <c r="R151" s="573"/>
      <c r="S151" s="564"/>
      <c r="T151" s="563"/>
      <c r="U151" s="551"/>
      <c r="V151" s="560"/>
      <c r="W151" s="1205"/>
      <c r="X151" s="587"/>
      <c r="Y151" s="587"/>
      <c r="Z151" s="587"/>
      <c r="AA151" s="587"/>
      <c r="AB151" s="587"/>
      <c r="AC151" s="587"/>
      <c r="AD151" s="587"/>
      <c r="AE151" s="587"/>
      <c r="AF151" s="587"/>
      <c r="AG151" s="587"/>
      <c r="AH151" s="587"/>
    </row>
    <row r="152" spans="1:35" s="522" customFormat="1" ht="15" customHeight="1">
      <c r="A152" s="1206"/>
      <c r="B152" s="1206"/>
      <c r="C152" s="1206"/>
      <c r="D152" s="1206"/>
      <c r="E152" s="1206"/>
      <c r="F152" s="960"/>
      <c r="G152" s="960"/>
      <c r="H152" s="958"/>
      <c r="I152" s="1206"/>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06"/>
      <c r="B153" s="1206"/>
      <c r="C153" s="1206"/>
      <c r="D153" s="1206"/>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06"/>
      <c r="B154" s="1206"/>
      <c r="C154" s="1206"/>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06"/>
      <c r="B155" s="1206"/>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06"/>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06">
        <v>1</v>
      </c>
      <c r="B161" s="901"/>
      <c r="C161" s="901"/>
      <c r="D161" s="901"/>
      <c r="E161" s="902"/>
      <c r="F161" s="903"/>
      <c r="G161" s="903"/>
      <c r="H161" s="903"/>
      <c r="I161" s="904"/>
      <c r="J161" s="899"/>
      <c r="K161" s="906"/>
      <c r="L161" s="593" t="e">
        <f ca="1">mergeValue(A161)</f>
        <v>#NAME?</v>
      </c>
      <c r="M161" s="641" t="s">
        <v>20</v>
      </c>
      <c r="N161" s="580"/>
      <c r="O161" s="1290"/>
      <c r="P161" s="1291"/>
      <c r="Q161" s="1291"/>
      <c r="R161" s="1291"/>
      <c r="S161" s="1291"/>
      <c r="T161" s="1291"/>
      <c r="U161" s="1291"/>
      <c r="V161" s="1292"/>
      <c r="W161" s="630" t="s">
        <v>476</v>
      </c>
      <c r="X161" s="585"/>
      <c r="Y161" s="585"/>
      <c r="Z161" s="585"/>
      <c r="AA161" s="585"/>
      <c r="AB161" s="585"/>
      <c r="AC161" s="585"/>
      <c r="AD161" s="585"/>
      <c r="AE161" s="585"/>
      <c r="AF161" s="585"/>
      <c r="AG161" s="585"/>
    </row>
    <row r="162" spans="1:33" s="523" customFormat="1" ht="22.5">
      <c r="A162" s="1206"/>
      <c r="B162" s="1206">
        <v>1</v>
      </c>
      <c r="C162" s="901"/>
      <c r="D162" s="901"/>
      <c r="E162" s="903"/>
      <c r="F162" s="903"/>
      <c r="G162" s="903"/>
      <c r="H162" s="903"/>
      <c r="I162" s="898"/>
      <c r="J162" s="897"/>
      <c r="K162" s="900"/>
      <c r="L162" s="593" t="e">
        <f ca="1">mergeValue(A162) &amp;"."&amp; mergeValue(B162)</f>
        <v>#NAME?</v>
      </c>
      <c r="M162" s="546" t="s">
        <v>16</v>
      </c>
      <c r="N162" s="580"/>
      <c r="O162" s="1290"/>
      <c r="P162" s="1291"/>
      <c r="Q162" s="1291"/>
      <c r="R162" s="1291"/>
      <c r="S162" s="1291"/>
      <c r="T162" s="1291"/>
      <c r="U162" s="1291"/>
      <c r="V162" s="1292"/>
      <c r="W162" s="630" t="s">
        <v>477</v>
      </c>
      <c r="X162" s="585"/>
      <c r="Y162" s="585"/>
      <c r="Z162" s="585"/>
      <c r="AA162" s="585"/>
      <c r="AB162" s="585"/>
      <c r="AC162" s="585"/>
      <c r="AD162" s="585"/>
      <c r="AE162" s="585"/>
      <c r="AF162" s="585"/>
      <c r="AG162" s="585"/>
    </row>
    <row r="163" spans="1:33" s="523" customFormat="1" ht="22.5">
      <c r="A163" s="1206"/>
      <c r="B163" s="1206"/>
      <c r="C163" s="1206">
        <v>1</v>
      </c>
      <c r="D163" s="901"/>
      <c r="E163" s="903"/>
      <c r="F163" s="903"/>
      <c r="G163" s="903"/>
      <c r="H163" s="903"/>
      <c r="I163" s="905"/>
      <c r="J163" s="897"/>
      <c r="K163" s="900"/>
      <c r="L163" s="593" t="e">
        <f ca="1">mergeValue(A163) &amp;"."&amp; mergeValue(B163)&amp;"."&amp; mergeValue(C163)</f>
        <v>#NAME?</v>
      </c>
      <c r="M163" s="547" t="s">
        <v>7</v>
      </c>
      <c r="N163" s="580"/>
      <c r="O163" s="1290"/>
      <c r="P163" s="1291"/>
      <c r="Q163" s="1291"/>
      <c r="R163" s="1291"/>
      <c r="S163" s="1291"/>
      <c r="T163" s="1291"/>
      <c r="U163" s="1291"/>
      <c r="V163" s="1292"/>
      <c r="W163" s="630" t="s">
        <v>633</v>
      </c>
      <c r="X163" s="585"/>
      <c r="Y163" s="585"/>
      <c r="Z163" s="585"/>
      <c r="AA163" s="585"/>
      <c r="AB163" s="585"/>
      <c r="AC163" s="585"/>
      <c r="AD163" s="585"/>
      <c r="AE163" s="585"/>
      <c r="AF163" s="585"/>
      <c r="AG163" s="585"/>
    </row>
    <row r="164" spans="1:33" s="523" customFormat="1" ht="22.5">
      <c r="A164" s="1206"/>
      <c r="B164" s="1206"/>
      <c r="C164" s="1206"/>
      <c r="D164" s="1206">
        <v>1</v>
      </c>
      <c r="E164" s="903"/>
      <c r="F164" s="903"/>
      <c r="G164" s="903"/>
      <c r="H164" s="903"/>
      <c r="I164" s="905"/>
      <c r="J164" s="897"/>
      <c r="K164" s="900"/>
      <c r="L164" s="593" t="e">
        <f ca="1">mergeValue(A164) &amp;"."&amp; mergeValue(B164)&amp;"."&amp; mergeValue(C164)&amp;"."&amp; mergeValue(D164)</f>
        <v>#NAME?</v>
      </c>
      <c r="M164" s="548" t="s">
        <v>22</v>
      </c>
      <c r="N164" s="580"/>
      <c r="O164" s="1290"/>
      <c r="P164" s="1291"/>
      <c r="Q164" s="1291"/>
      <c r="R164" s="1291"/>
      <c r="S164" s="1291"/>
      <c r="T164" s="1291"/>
      <c r="U164" s="1291"/>
      <c r="V164" s="1292"/>
      <c r="W164" s="630" t="s">
        <v>634</v>
      </c>
      <c r="X164" s="585"/>
      <c r="Y164" s="585"/>
      <c r="Z164" s="585"/>
      <c r="AA164" s="585"/>
      <c r="AB164" s="585"/>
      <c r="AC164" s="585"/>
      <c r="AD164" s="585"/>
      <c r="AE164" s="585"/>
      <c r="AF164" s="585"/>
      <c r="AG164" s="585"/>
    </row>
    <row r="165" spans="1:33" s="523" customFormat="1" ht="101.25">
      <c r="A165" s="1206"/>
      <c r="B165" s="1206"/>
      <c r="C165" s="1206"/>
      <c r="D165" s="1206"/>
      <c r="E165" s="1206">
        <v>1</v>
      </c>
      <c r="F165" s="903"/>
      <c r="G165" s="903"/>
      <c r="H165" s="901">
        <v>1</v>
      </c>
      <c r="I165" s="1206">
        <v>1</v>
      </c>
      <c r="J165" s="903"/>
      <c r="K165" s="908"/>
      <c r="L165" s="593" t="e">
        <f ca="1">mergeValue(A165) &amp;"."&amp; mergeValue(B165)&amp;"."&amp; mergeValue(C165)&amp;"."&amp; mergeValue(D165)&amp;"."&amp; mergeValue(E165)</f>
        <v>#NAME?</v>
      </c>
      <c r="M165" s="554" t="s">
        <v>9</v>
      </c>
      <c r="N165" s="581"/>
      <c r="O165" s="1209"/>
      <c r="P165" s="1210"/>
      <c r="Q165" s="1210"/>
      <c r="R165" s="1210"/>
      <c r="S165" s="1210"/>
      <c r="T165" s="1210"/>
      <c r="U165" s="1210"/>
      <c r="V165" s="1211"/>
      <c r="W165" s="630" t="s">
        <v>638</v>
      </c>
      <c r="X165" s="585"/>
      <c r="Y165" s="585"/>
      <c r="Z165" s="585"/>
      <c r="AA165" s="585"/>
      <c r="AB165" s="585"/>
      <c r="AC165" s="585"/>
      <c r="AD165" s="585"/>
      <c r="AE165" s="585"/>
      <c r="AF165" s="585"/>
      <c r="AG165" s="585"/>
    </row>
    <row r="166" spans="1:33" s="523" customFormat="1" ht="90">
      <c r="A166" s="1206"/>
      <c r="B166" s="1206"/>
      <c r="C166" s="1206"/>
      <c r="D166" s="1206"/>
      <c r="E166" s="1206"/>
      <c r="F166" s="1206">
        <v>1</v>
      </c>
      <c r="G166" s="901"/>
      <c r="H166" s="901"/>
      <c r="I166" s="1206"/>
      <c r="J166" s="1206">
        <v>1</v>
      </c>
      <c r="K166" s="909"/>
      <c r="L166" s="593" t="e">
        <f ca="1">mergeValue(A166) &amp;"."&amp; mergeValue(B166)&amp;"."&amp; mergeValue(C166)&amp;"."&amp; mergeValue(D166)&amp;"."&amp; mergeValue(E166)&amp;"."&amp; mergeValue(F166)</f>
        <v>#NAME?</v>
      </c>
      <c r="M166" s="555" t="s">
        <v>10</v>
      </c>
      <c r="N166" s="581"/>
      <c r="O166" s="1209"/>
      <c r="P166" s="1210"/>
      <c r="Q166" s="1210"/>
      <c r="R166" s="1210"/>
      <c r="S166" s="1210"/>
      <c r="T166" s="1210"/>
      <c r="U166" s="1210"/>
      <c r="V166" s="1211"/>
      <c r="W166" s="630" t="s">
        <v>636</v>
      </c>
      <c r="X166" s="585"/>
      <c r="Y166" s="589" t="e">
        <f ca="1">strCheckUnique(Z166:Z169)</f>
        <v>#NAME?</v>
      </c>
      <c r="Z166" s="585"/>
      <c r="AA166" s="589" t="str">
        <f>IF(O166="","",O166 &amp; ":_")</f>
        <v/>
      </c>
      <c r="AB166" s="585"/>
      <c r="AC166" s="585"/>
      <c r="AD166" s="585"/>
      <c r="AE166" s="585"/>
      <c r="AF166" s="585"/>
      <c r="AG166" s="585"/>
    </row>
    <row r="167" spans="1:33" s="523" customFormat="1" ht="188.25" customHeight="1">
      <c r="A167" s="1206"/>
      <c r="B167" s="1206"/>
      <c r="C167" s="1206"/>
      <c r="D167" s="1206"/>
      <c r="E167" s="1206"/>
      <c r="F167" s="1206"/>
      <c r="G167" s="901">
        <v>1</v>
      </c>
      <c r="H167" s="901"/>
      <c r="I167" s="1206"/>
      <c r="J167" s="1206"/>
      <c r="K167" s="909">
        <v>1</v>
      </c>
      <c r="L167" s="593" t="e">
        <f ca="1">mergeValue(A167) &amp;"."&amp; mergeValue(B167)&amp;"."&amp; mergeValue(C167)&amp;"."&amp; mergeValue(D167)&amp;"."&amp; mergeValue(E167)&amp;"."&amp; mergeValue(F167)&amp;"."&amp; mergeValue(G167)</f>
        <v>#NAME?</v>
      </c>
      <c r="M167" s="1069"/>
      <c r="N167" s="586"/>
      <c r="O167" s="1078"/>
      <c r="P167" s="562"/>
      <c r="Q167" s="562"/>
      <c r="R167" s="1243"/>
      <c r="S167" s="1213" t="s">
        <v>84</v>
      </c>
      <c r="T167" s="1243"/>
      <c r="U167" s="1213" t="s">
        <v>84</v>
      </c>
      <c r="V167" s="578"/>
      <c r="W167" s="1205" t="s">
        <v>656</v>
      </c>
      <c r="X167" s="585" t="e">
        <f ca="1">strCheckDate(O168:V168)</f>
        <v>#NAME?</v>
      </c>
      <c r="Y167" s="589"/>
      <c r="Z167" s="589" t="str">
        <f>IF(M167="","",M167 )</f>
        <v/>
      </c>
      <c r="AA167" s="589"/>
      <c r="AB167" s="589"/>
      <c r="AC167" s="589"/>
      <c r="AD167" s="585"/>
      <c r="AE167" s="585"/>
      <c r="AF167" s="585"/>
      <c r="AG167" s="585"/>
    </row>
    <row r="168" spans="1:33" s="523" customFormat="1" ht="11.25" hidden="1" customHeight="1">
      <c r="A168" s="1206"/>
      <c r="B168" s="1206"/>
      <c r="C168" s="1206"/>
      <c r="D168" s="1206"/>
      <c r="E168" s="1206"/>
      <c r="F168" s="1206"/>
      <c r="G168" s="901"/>
      <c r="H168" s="901"/>
      <c r="I168" s="1206"/>
      <c r="J168" s="1206"/>
      <c r="K168" s="909"/>
      <c r="L168" s="600"/>
      <c r="M168" s="646"/>
      <c r="N168" s="586"/>
      <c r="O168" s="584"/>
      <c r="P168" s="562"/>
      <c r="Q168" s="584" t="str">
        <f>R167 &amp; "-" &amp; T167</f>
        <v>-</v>
      </c>
      <c r="R168" s="1212"/>
      <c r="S168" s="1213"/>
      <c r="T168" s="1212"/>
      <c r="U168" s="1213"/>
      <c r="V168" s="578"/>
      <c r="W168" s="1205"/>
      <c r="X168" s="585"/>
      <c r="Y168" s="585"/>
      <c r="Z168" s="585"/>
      <c r="AA168" s="585"/>
      <c r="AB168" s="585"/>
      <c r="AC168" s="585"/>
      <c r="AD168" s="585"/>
      <c r="AE168" s="585"/>
      <c r="AF168" s="585"/>
      <c r="AG168" s="585"/>
    </row>
    <row r="169" spans="1:33" s="522" customFormat="1" ht="15" customHeight="1">
      <c r="A169" s="1206"/>
      <c r="B169" s="1206"/>
      <c r="C169" s="1206"/>
      <c r="D169" s="1206"/>
      <c r="E169" s="1206"/>
      <c r="F169" s="1206"/>
      <c r="G169" s="903"/>
      <c r="H169" s="901"/>
      <c r="I169" s="1206"/>
      <c r="J169" s="1206"/>
      <c r="K169" s="908"/>
      <c r="L169" s="538"/>
      <c r="M169" s="557" t="s">
        <v>25</v>
      </c>
      <c r="N169" s="551"/>
      <c r="O169" s="545"/>
      <c r="P169" s="545"/>
      <c r="Q169" s="545"/>
      <c r="R169" s="573"/>
      <c r="S169" s="564"/>
      <c r="T169" s="563"/>
      <c r="U169" s="551"/>
      <c r="V169" s="560"/>
      <c r="W169" s="1205"/>
      <c r="X169" s="587"/>
      <c r="Y169" s="587"/>
      <c r="Z169" s="587"/>
      <c r="AA169" s="587"/>
      <c r="AB169" s="587"/>
      <c r="AC169" s="587"/>
      <c r="AD169" s="587"/>
      <c r="AE169" s="587"/>
      <c r="AF169" s="587"/>
      <c r="AG169" s="587"/>
    </row>
    <row r="170" spans="1:33" s="522" customFormat="1" ht="15" customHeight="1">
      <c r="A170" s="1206"/>
      <c r="B170" s="1206"/>
      <c r="C170" s="1206"/>
      <c r="D170" s="1206"/>
      <c r="E170" s="1206"/>
      <c r="F170" s="903"/>
      <c r="G170" s="903"/>
      <c r="H170" s="901"/>
      <c r="I170" s="1206"/>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06"/>
      <c r="B171" s="1206"/>
      <c r="C171" s="1206"/>
      <c r="D171" s="1206"/>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06"/>
      <c r="B172" s="1206"/>
      <c r="C172" s="1206"/>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06"/>
      <c r="B173" s="1206"/>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06"/>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06">
        <v>1</v>
      </c>
      <c r="B179" s="980"/>
      <c r="C179" s="980"/>
      <c r="D179" s="980"/>
      <c r="E179" s="980"/>
      <c r="F179" s="980"/>
      <c r="G179" s="981"/>
      <c r="H179" s="981"/>
      <c r="I179" s="983"/>
      <c r="J179" s="975"/>
      <c r="K179" s="975"/>
      <c r="L179" s="724" t="e">
        <f ca="1">mergeValue(A179)</f>
        <v>#NAME?</v>
      </c>
      <c r="M179" s="641" t="s">
        <v>20</v>
      </c>
      <c r="N179" s="716"/>
      <c r="O179" s="1290"/>
      <c r="P179" s="1291"/>
      <c r="Q179" s="1291"/>
      <c r="R179" s="1291"/>
      <c r="S179" s="1291"/>
      <c r="T179" s="1291"/>
      <c r="U179" s="1291"/>
      <c r="V179" s="1291"/>
      <c r="W179" s="1292"/>
      <c r="X179" s="717" t="s">
        <v>476</v>
      </c>
      <c r="Y179" s="719"/>
      <c r="Z179" s="719"/>
      <c r="AA179" s="719"/>
      <c r="AB179" s="719"/>
      <c r="AC179" s="719"/>
      <c r="AD179" s="719"/>
      <c r="AE179" s="719"/>
      <c r="AF179" s="719"/>
      <c r="AG179" s="719"/>
    </row>
    <row r="180" spans="1:47" s="685" customFormat="1" ht="22.5">
      <c r="A180" s="1206"/>
      <c r="B180" s="1206">
        <v>1</v>
      </c>
      <c r="C180" s="980"/>
      <c r="D180" s="980"/>
      <c r="E180" s="980"/>
      <c r="F180" s="980"/>
      <c r="G180" s="985"/>
      <c r="H180" s="982"/>
      <c r="I180" s="987"/>
      <c r="J180" s="972"/>
      <c r="K180" s="971"/>
      <c r="L180" s="724" t="e">
        <f ca="1">mergeValue(A180) &amp;"."&amp; mergeValue(B180)</f>
        <v>#NAME?</v>
      </c>
      <c r="M180" s="692" t="s">
        <v>16</v>
      </c>
      <c r="N180" s="716"/>
      <c r="O180" s="1290"/>
      <c r="P180" s="1291"/>
      <c r="Q180" s="1291"/>
      <c r="R180" s="1291"/>
      <c r="S180" s="1291"/>
      <c r="T180" s="1291"/>
      <c r="U180" s="1291"/>
      <c r="V180" s="1291"/>
      <c r="W180" s="1292"/>
      <c r="X180" s="717" t="s">
        <v>477</v>
      </c>
      <c r="Y180" s="719"/>
      <c r="Z180" s="719"/>
      <c r="AA180" s="719"/>
      <c r="AB180" s="719"/>
      <c r="AC180" s="719"/>
      <c r="AD180" s="719"/>
      <c r="AE180" s="719"/>
      <c r="AF180" s="719"/>
      <c r="AG180" s="719"/>
    </row>
    <row r="181" spans="1:47" s="685" customFormat="1" ht="22.5">
      <c r="A181" s="1206"/>
      <c r="B181" s="1206"/>
      <c r="C181" s="1206">
        <v>1</v>
      </c>
      <c r="D181" s="980"/>
      <c r="E181" s="980"/>
      <c r="F181" s="980"/>
      <c r="G181" s="985"/>
      <c r="H181" s="982"/>
      <c r="I181" s="988"/>
      <c r="J181" s="972"/>
      <c r="K181" s="971"/>
      <c r="L181" s="724" t="e">
        <f ca="1">mergeValue(A181) &amp;"."&amp; mergeValue(B181)&amp;"."&amp; mergeValue(C181)</f>
        <v>#NAME?</v>
      </c>
      <c r="M181" s="693" t="s">
        <v>7</v>
      </c>
      <c r="N181" s="716"/>
      <c r="O181" s="1290"/>
      <c r="P181" s="1291"/>
      <c r="Q181" s="1291"/>
      <c r="R181" s="1291"/>
      <c r="S181" s="1291"/>
      <c r="T181" s="1291"/>
      <c r="U181" s="1291"/>
      <c r="V181" s="1291"/>
      <c r="W181" s="1292"/>
      <c r="X181" s="717" t="s">
        <v>633</v>
      </c>
      <c r="Y181" s="719"/>
      <c r="Z181" s="719"/>
      <c r="AA181" s="719"/>
      <c r="AB181" s="719"/>
      <c r="AC181" s="719"/>
      <c r="AD181" s="719"/>
      <c r="AE181" s="719"/>
      <c r="AF181" s="719"/>
      <c r="AG181" s="719"/>
    </row>
    <row r="182" spans="1:47" s="685" customFormat="1" ht="22.5">
      <c r="A182" s="1206"/>
      <c r="B182" s="1206"/>
      <c r="C182" s="1206"/>
      <c r="D182" s="1206">
        <v>1</v>
      </c>
      <c r="E182" s="980"/>
      <c r="F182" s="980"/>
      <c r="G182" s="985"/>
      <c r="H182" s="982"/>
      <c r="I182" s="988"/>
      <c r="J182" s="986"/>
      <c r="K182" s="971"/>
      <c r="L182" s="724" t="e">
        <f ca="1">mergeValue(A182) &amp;"."&amp; mergeValue(B182)&amp;"."&amp; mergeValue(C182)&amp;"."&amp; mergeValue(D182)</f>
        <v>#NAME?</v>
      </c>
      <c r="M182" s="694" t="s">
        <v>22</v>
      </c>
      <c r="N182" s="716"/>
      <c r="O182" s="1290"/>
      <c r="P182" s="1291"/>
      <c r="Q182" s="1291"/>
      <c r="R182" s="1291"/>
      <c r="S182" s="1291"/>
      <c r="T182" s="1291"/>
      <c r="U182" s="1291"/>
      <c r="V182" s="1291"/>
      <c r="W182" s="1292"/>
      <c r="X182" s="717" t="s">
        <v>687</v>
      </c>
      <c r="Y182" s="719"/>
      <c r="Z182" s="719"/>
      <c r="AA182" s="719"/>
      <c r="AB182" s="719"/>
      <c r="AC182" s="719"/>
      <c r="AD182" s="719"/>
      <c r="AE182" s="719"/>
      <c r="AF182" s="719"/>
      <c r="AG182" s="719"/>
    </row>
    <row r="183" spans="1:47" s="685" customFormat="1" ht="56.25" customHeight="1">
      <c r="A183" s="1206"/>
      <c r="B183" s="1206"/>
      <c r="C183" s="1206"/>
      <c r="D183" s="1206"/>
      <c r="E183" s="980">
        <v>1</v>
      </c>
      <c r="F183" s="980"/>
      <c r="G183" s="985"/>
      <c r="H183" s="982"/>
      <c r="I183" s="988"/>
      <c r="J183" s="986"/>
      <c r="K183" s="976"/>
      <c r="L183" s="724" t="e">
        <f ca="1">mergeValue(A183) &amp;"."&amp; mergeValue(B183)&amp;"."&amp; mergeValue(C183)&amp;"."&amp; mergeValue(D183)&amp;"."&amp; mergeValue(E183)</f>
        <v>#NAME?</v>
      </c>
      <c r="M183" s="1072"/>
      <c r="N183" s="690"/>
      <c r="O183" s="1074"/>
      <c r="P183" s="1075"/>
      <c r="Q183" s="671"/>
      <c r="R183" s="671"/>
      <c r="S183" s="1091"/>
      <c r="T183" s="650" t="s">
        <v>84</v>
      </c>
      <c r="U183" s="1091"/>
      <c r="V183" s="650" t="s">
        <v>84</v>
      </c>
      <c r="W183" s="727"/>
      <c r="X183" s="717" t="s">
        <v>688</v>
      </c>
      <c r="Y183" s="719" t="e">
        <f ca="1">strCheckDateTwo(N183:W183)</f>
        <v>#NAME?</v>
      </c>
      <c r="Z183" s="719"/>
      <c r="AA183" s="719"/>
      <c r="AB183" s="719"/>
      <c r="AC183" s="719"/>
      <c r="AD183" s="719"/>
      <c r="AE183" s="719"/>
      <c r="AF183" s="719"/>
      <c r="AG183" s="719"/>
    </row>
    <row r="184" spans="1:47" s="685" customFormat="1" ht="14.25" hidden="1" customHeight="1">
      <c r="A184" s="1206"/>
      <c r="B184" s="1206"/>
      <c r="C184" s="1206"/>
      <c r="D184" s="1206"/>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06"/>
      <c r="B185" s="1206"/>
      <c r="C185" s="1206"/>
      <c r="D185" s="1206"/>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06"/>
      <c r="B186" s="1206"/>
      <c r="C186" s="1206"/>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06"/>
      <c r="B187" s="1206"/>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06"/>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06">
        <v>1</v>
      </c>
      <c r="B193" s="1015"/>
      <c r="C193" s="1015"/>
      <c r="D193" s="1015"/>
      <c r="E193" s="1015"/>
      <c r="F193" s="1008"/>
      <c r="G193" s="1014"/>
      <c r="H193" s="1014"/>
      <c r="I193" s="996"/>
      <c r="J193" s="995"/>
      <c r="K193" s="995"/>
      <c r="L193" s="724" t="e">
        <f ca="1">mergeValue(A193)</f>
        <v>#NAME?</v>
      </c>
      <c r="M193" s="641" t="s">
        <v>20</v>
      </c>
      <c r="N193" s="1307"/>
      <c r="O193" s="1308"/>
      <c r="P193" s="1308"/>
      <c r="Q193" s="1308"/>
      <c r="R193" s="1308"/>
      <c r="S193" s="1308"/>
      <c r="T193" s="1308"/>
      <c r="U193" s="1308"/>
      <c r="V193" s="1308"/>
      <c r="W193" s="1308"/>
      <c r="X193" s="1308"/>
      <c r="Y193" s="1308"/>
      <c r="Z193" s="1308"/>
      <c r="AA193" s="1308"/>
      <c r="AB193" s="1308"/>
      <c r="AC193" s="1308"/>
      <c r="AD193" s="1308"/>
      <c r="AE193" s="1308"/>
      <c r="AF193" s="1309"/>
      <c r="AG193" s="717" t="s">
        <v>476</v>
      </c>
      <c r="AH193" s="719"/>
      <c r="AI193" s="719"/>
      <c r="AJ193" s="719"/>
      <c r="AK193" s="719"/>
      <c r="AL193" s="719"/>
      <c r="AM193" s="719"/>
      <c r="AN193" s="719"/>
      <c r="AO193" s="719"/>
      <c r="AP193" s="719"/>
      <c r="AQ193" s="719"/>
      <c r="AR193" s="719"/>
    </row>
    <row r="194" spans="1:46" s="685" customFormat="1" ht="22.5">
      <c r="A194" s="1206"/>
      <c r="B194" s="1206">
        <v>1</v>
      </c>
      <c r="C194" s="1015"/>
      <c r="D194" s="1015"/>
      <c r="E194" s="1015"/>
      <c r="F194" s="1008"/>
      <c r="G194" s="1017"/>
      <c r="H194" s="1018"/>
      <c r="I194" s="997"/>
      <c r="J194" s="992"/>
      <c r="K194" s="990"/>
      <c r="L194" s="724" t="e">
        <f ca="1">mergeValue(A194) &amp;"."&amp; mergeValue(B194)</f>
        <v>#NAME?</v>
      </c>
      <c r="M194" s="692" t="s">
        <v>16</v>
      </c>
      <c r="N194" s="1304"/>
      <c r="O194" s="1305"/>
      <c r="P194" s="1305"/>
      <c r="Q194" s="1305"/>
      <c r="R194" s="1305"/>
      <c r="S194" s="1305"/>
      <c r="T194" s="1305"/>
      <c r="U194" s="1305"/>
      <c r="V194" s="1305"/>
      <c r="W194" s="1305"/>
      <c r="X194" s="1305"/>
      <c r="Y194" s="1305"/>
      <c r="Z194" s="1305"/>
      <c r="AA194" s="1305"/>
      <c r="AB194" s="1305"/>
      <c r="AC194" s="1305"/>
      <c r="AD194" s="1305"/>
      <c r="AE194" s="1305"/>
      <c r="AF194" s="1306"/>
      <c r="AG194" s="717" t="s">
        <v>477</v>
      </c>
      <c r="AH194" s="719"/>
      <c r="AI194" s="719"/>
      <c r="AJ194" s="719"/>
      <c r="AK194" s="719"/>
      <c r="AL194" s="719"/>
      <c r="AM194" s="719"/>
      <c r="AN194" s="719"/>
      <c r="AO194" s="719"/>
      <c r="AP194" s="719"/>
      <c r="AQ194" s="719"/>
      <c r="AR194" s="719"/>
    </row>
    <row r="195" spans="1:46" s="685" customFormat="1" ht="22.5">
      <c r="A195" s="1206"/>
      <c r="B195" s="1206"/>
      <c r="C195" s="1206">
        <v>1</v>
      </c>
      <c r="D195" s="1015"/>
      <c r="E195" s="1015"/>
      <c r="F195" s="1008"/>
      <c r="G195" s="1017"/>
      <c r="H195" s="1018"/>
      <c r="I195" s="997"/>
      <c r="J195" s="992"/>
      <c r="K195" s="990"/>
      <c r="L195" s="724" t="e">
        <f ca="1">mergeValue(A195) &amp;"."&amp; mergeValue(B195)&amp;"."&amp; mergeValue(C195)</f>
        <v>#NAME?</v>
      </c>
      <c r="M195" s="693" t="s">
        <v>7</v>
      </c>
      <c r="N195" s="1304"/>
      <c r="O195" s="1305"/>
      <c r="P195" s="1305"/>
      <c r="Q195" s="1305"/>
      <c r="R195" s="1305"/>
      <c r="S195" s="1305"/>
      <c r="T195" s="1305"/>
      <c r="U195" s="1305"/>
      <c r="V195" s="1305"/>
      <c r="W195" s="1305"/>
      <c r="X195" s="1305"/>
      <c r="Y195" s="1305"/>
      <c r="Z195" s="1305"/>
      <c r="AA195" s="1305"/>
      <c r="AB195" s="1305"/>
      <c r="AC195" s="1305"/>
      <c r="AD195" s="1305"/>
      <c r="AE195" s="1305"/>
      <c r="AF195" s="1306"/>
      <c r="AG195" s="717" t="s">
        <v>633</v>
      </c>
      <c r="AH195" s="719"/>
      <c r="AI195" s="719"/>
      <c r="AJ195" s="719"/>
      <c r="AK195" s="719"/>
      <c r="AL195" s="719"/>
      <c r="AM195" s="719"/>
      <c r="AN195" s="719"/>
      <c r="AO195" s="719"/>
      <c r="AP195" s="719"/>
      <c r="AQ195" s="719"/>
      <c r="AR195" s="719"/>
    </row>
    <row r="196" spans="1:46" s="685" customFormat="1" ht="15" customHeight="1">
      <c r="A196" s="1206"/>
      <c r="B196" s="1206"/>
      <c r="C196" s="1206"/>
      <c r="D196" s="1206">
        <v>1</v>
      </c>
      <c r="E196" s="1015"/>
      <c r="F196" s="1008"/>
      <c r="G196" s="1017"/>
      <c r="H196" s="1018"/>
      <c r="I196" s="997"/>
      <c r="J196" s="992"/>
      <c r="K196" s="990"/>
      <c r="L196" s="724" t="e">
        <f ca="1">mergeValue(A196) &amp;"."&amp; mergeValue(B196)&amp;"."&amp; mergeValue(C196)&amp;"."&amp; mergeValue(D196)</f>
        <v>#NAME?</v>
      </c>
      <c r="M196" s="694" t="s">
        <v>22</v>
      </c>
      <c r="N196" s="1304"/>
      <c r="O196" s="1305"/>
      <c r="P196" s="1305"/>
      <c r="Q196" s="1305"/>
      <c r="R196" s="1305"/>
      <c r="S196" s="1305"/>
      <c r="T196" s="1305"/>
      <c r="U196" s="1305"/>
      <c r="V196" s="1305"/>
      <c r="W196" s="1305"/>
      <c r="X196" s="1305"/>
      <c r="Y196" s="1305"/>
      <c r="Z196" s="1305"/>
      <c r="AA196" s="1305"/>
      <c r="AB196" s="1305"/>
      <c r="AC196" s="1305"/>
      <c r="AD196" s="1305"/>
      <c r="AE196" s="1305"/>
      <c r="AF196" s="1306"/>
      <c r="AG196" s="717" t="s">
        <v>680</v>
      </c>
      <c r="AH196" s="719"/>
      <c r="AI196" s="719"/>
      <c r="AJ196" s="719"/>
      <c r="AK196" s="719"/>
      <c r="AL196" s="719"/>
      <c r="AM196" s="719"/>
      <c r="AN196" s="719"/>
      <c r="AO196" s="719"/>
      <c r="AP196" s="719"/>
      <c r="AQ196" s="719"/>
      <c r="AR196" s="719"/>
    </row>
    <row r="197" spans="1:46" s="685" customFormat="1" ht="17.100000000000001" customHeight="1">
      <c r="A197" s="1206"/>
      <c r="B197" s="1206"/>
      <c r="C197" s="1206"/>
      <c r="D197" s="1206"/>
      <c r="E197" s="1206">
        <v>1</v>
      </c>
      <c r="F197" s="1008"/>
      <c r="G197" s="1017"/>
      <c r="H197" s="1018"/>
      <c r="I197" s="1019"/>
      <c r="J197" s="1009"/>
      <c r="K197" s="1164"/>
      <c r="L197" s="1269" t="e">
        <f ca="1">mergeValue(A197) &amp;"."&amp; mergeValue(B197)&amp;"."&amp; mergeValue(C197)&amp;"."&amp; mergeValue(D197)&amp;"."&amp; mergeValue(E197)</f>
        <v>#NAME?</v>
      </c>
      <c r="M197" s="1270"/>
      <c r="N197" s="1213" t="s">
        <v>85</v>
      </c>
      <c r="O197" s="1277"/>
      <c r="P197" s="1275">
        <v>1</v>
      </c>
      <c r="Q197" s="1326"/>
      <c r="R197" s="1213" t="s">
        <v>85</v>
      </c>
      <c r="S197" s="1277"/>
      <c r="T197" s="1275">
        <v>1</v>
      </c>
      <c r="U197" s="1326"/>
      <c r="V197" s="1213" t="s">
        <v>85</v>
      </c>
      <c r="W197" s="701"/>
      <c r="X197" s="689">
        <v>1</v>
      </c>
      <c r="Y197" s="1096"/>
      <c r="Z197" s="671"/>
      <c r="AA197" s="671"/>
      <c r="AB197" s="1243"/>
      <c r="AC197" s="1213" t="s">
        <v>84</v>
      </c>
      <c r="AD197" s="1243"/>
      <c r="AE197" s="1213" t="s">
        <v>84</v>
      </c>
      <c r="AF197" s="715"/>
      <c r="AG197" s="1272" t="s">
        <v>681</v>
      </c>
      <c r="AH197" s="719" t="e">
        <f ca="1">strCheckDate(Z198:AF198)</f>
        <v>#NAME?</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06"/>
      <c r="B198" s="1206"/>
      <c r="C198" s="1206"/>
      <c r="D198" s="1206"/>
      <c r="E198" s="1206"/>
      <c r="F198" s="1008"/>
      <c r="G198" s="1017"/>
      <c r="H198" s="1018"/>
      <c r="I198" s="1019"/>
      <c r="J198" s="1009"/>
      <c r="K198" s="1164"/>
      <c r="L198" s="1269"/>
      <c r="M198" s="1270"/>
      <c r="N198" s="1213"/>
      <c r="O198" s="1277"/>
      <c r="P198" s="1275"/>
      <c r="Q198" s="1326"/>
      <c r="R198" s="1213"/>
      <c r="S198" s="1277"/>
      <c r="T198" s="1275"/>
      <c r="U198" s="1326"/>
      <c r="V198" s="1213"/>
      <c r="W198" s="726"/>
      <c r="X198" s="705"/>
      <c r="Y198" s="705"/>
      <c r="Z198" s="707"/>
      <c r="AA198" s="603" t="str">
        <f>AB197 &amp; "-" &amp; AD197</f>
        <v>-</v>
      </c>
      <c r="AB198" s="1212"/>
      <c r="AC198" s="1213"/>
      <c r="AD198" s="1212"/>
      <c r="AE198" s="1213"/>
      <c r="AF198" s="673"/>
      <c r="AG198" s="1273"/>
      <c r="AH198" s="719"/>
      <c r="AI198" s="722"/>
      <c r="AJ198" s="722"/>
      <c r="AK198" s="722"/>
      <c r="AL198" s="722"/>
      <c r="AM198" s="722"/>
      <c r="AN198" s="722"/>
      <c r="AO198" s="719"/>
      <c r="AP198" s="719"/>
      <c r="AQ198" s="719"/>
      <c r="AR198" s="719"/>
    </row>
    <row r="199" spans="1:46" s="685" customFormat="1" ht="17.100000000000001" customHeight="1">
      <c r="A199" s="1206"/>
      <c r="B199" s="1206"/>
      <c r="C199" s="1206"/>
      <c r="D199" s="1206"/>
      <c r="E199" s="1206"/>
      <c r="F199" s="1008"/>
      <c r="G199" s="1017"/>
      <c r="H199" s="1018"/>
      <c r="I199" s="1019"/>
      <c r="J199" s="1009"/>
      <c r="K199" s="1164"/>
      <c r="L199" s="1269"/>
      <c r="M199" s="1270"/>
      <c r="N199" s="1213"/>
      <c r="O199" s="1277"/>
      <c r="P199" s="1275"/>
      <c r="Q199" s="1326"/>
      <c r="R199" s="1213"/>
      <c r="S199" s="602"/>
      <c r="T199" s="698"/>
      <c r="U199" s="705"/>
      <c r="V199" s="706"/>
      <c r="W199" s="706"/>
      <c r="X199" s="706"/>
      <c r="Y199" s="706"/>
      <c r="Z199" s="707"/>
      <c r="AA199" s="707"/>
      <c r="AB199" s="708"/>
      <c r="AC199" s="704"/>
      <c r="AD199" s="704"/>
      <c r="AE199" s="708"/>
      <c r="AF199" s="704"/>
      <c r="AG199" s="1273"/>
      <c r="AH199" s="719"/>
      <c r="AI199" s="722"/>
      <c r="AJ199" s="722"/>
      <c r="AK199" s="722"/>
      <c r="AL199" s="722"/>
      <c r="AM199" s="722"/>
      <c r="AN199" s="722"/>
      <c r="AO199" s="719"/>
      <c r="AP199" s="719"/>
      <c r="AQ199" s="719"/>
      <c r="AR199" s="719"/>
    </row>
    <row r="200" spans="1:46" s="685" customFormat="1" ht="17.100000000000001" customHeight="1">
      <c r="A200" s="1206"/>
      <c r="B200" s="1206"/>
      <c r="C200" s="1206"/>
      <c r="D200" s="1206"/>
      <c r="E200" s="1206"/>
      <c r="F200" s="1008"/>
      <c r="G200" s="1017"/>
      <c r="H200" s="1018"/>
      <c r="I200" s="1019"/>
      <c r="J200" s="1009"/>
      <c r="K200" s="1164"/>
      <c r="L200" s="1269"/>
      <c r="M200" s="1270"/>
      <c r="N200" s="1213"/>
      <c r="O200" s="709"/>
      <c r="P200" s="711"/>
      <c r="Q200" s="710"/>
      <c r="R200" s="706"/>
      <c r="S200" s="706"/>
      <c r="T200" s="706"/>
      <c r="U200" s="706"/>
      <c r="V200" s="706"/>
      <c r="W200" s="706"/>
      <c r="X200" s="706"/>
      <c r="Y200" s="706"/>
      <c r="Z200" s="707"/>
      <c r="AA200" s="707"/>
      <c r="AB200" s="708"/>
      <c r="AC200" s="704"/>
      <c r="AD200" s="704"/>
      <c r="AE200" s="708"/>
      <c r="AF200" s="704"/>
      <c r="AG200" s="1273"/>
      <c r="AH200" s="719"/>
      <c r="AI200" s="722"/>
      <c r="AJ200" s="722"/>
      <c r="AK200" s="722"/>
      <c r="AL200" s="722"/>
      <c r="AM200" s="722"/>
      <c r="AN200" s="722"/>
      <c r="AO200" s="719"/>
      <c r="AP200" s="719"/>
      <c r="AQ200" s="719"/>
      <c r="AR200" s="719"/>
    </row>
    <row r="201" spans="1:46" s="684" customFormat="1" ht="15" customHeight="1">
      <c r="A201" s="1206"/>
      <c r="B201" s="1206"/>
      <c r="C201" s="1206"/>
      <c r="D201" s="1206"/>
      <c r="E201" s="1016"/>
      <c r="F201" s="1010"/>
      <c r="G201" s="1012"/>
      <c r="H201" s="1010"/>
      <c r="I201" s="1019"/>
      <c r="J201" s="1009"/>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74"/>
      <c r="AH201" s="721"/>
      <c r="AI201" s="721"/>
      <c r="AJ201" s="723"/>
      <c r="AK201" s="723"/>
      <c r="AL201" s="723"/>
      <c r="AM201" s="723"/>
      <c r="AN201" s="723"/>
      <c r="AO201" s="721"/>
      <c r="AP201" s="721"/>
      <c r="AQ201" s="721"/>
      <c r="AR201" s="721"/>
    </row>
    <row r="202" spans="1:46" s="684" customFormat="1" ht="15" customHeight="1">
      <c r="A202" s="1206"/>
      <c r="B202" s="1206"/>
      <c r="C202" s="1206"/>
      <c r="D202" s="1016"/>
      <c r="E202" s="1016"/>
      <c r="F202" s="1010"/>
      <c r="G202" s="1017"/>
      <c r="H202" s="1010"/>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06"/>
      <c r="B203" s="1206"/>
      <c r="C203" s="1016"/>
      <c r="D203" s="1016"/>
      <c r="E203" s="1016"/>
      <c r="F203" s="1010"/>
      <c r="G203" s="1017"/>
      <c r="H203" s="1010"/>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06"/>
      <c r="B204" s="1016"/>
      <c r="C204" s="1016"/>
      <c r="D204" s="1016"/>
      <c r="E204" s="1016"/>
      <c r="F204" s="1010"/>
      <c r="G204" s="1017"/>
      <c r="H204" s="1010"/>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8"/>
      <c r="R207" s="157"/>
      <c r="S207" s="157"/>
      <c r="T207" s="157"/>
      <c r="U207" s="1208"/>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8"/>
      <c r="R208" s="157"/>
      <c r="S208" s="157"/>
      <c r="T208" s="157"/>
      <c r="U208" s="1208"/>
      <c r="V208" s="157"/>
      <c r="W208" s="157"/>
      <c r="X208" s="157"/>
      <c r="Y208" s="157"/>
      <c r="Z208" s="157"/>
      <c r="AA208" s="157"/>
      <c r="AB208" s="157"/>
      <c r="AC208" s="157"/>
    </row>
    <row r="209" spans="1:83" ht="15" customHeight="1">
      <c r="G209" s="156"/>
      <c r="H209" s="157"/>
      <c r="I209" s="157"/>
      <c r="J209" s="85"/>
      <c r="K209" s="157"/>
      <c r="L209" s="157"/>
      <c r="M209" s="157"/>
      <c r="N209" s="157"/>
      <c r="O209" s="157"/>
      <c r="Q209" s="1208"/>
      <c r="V209" s="157"/>
      <c r="W209" s="157"/>
      <c r="X209" s="157"/>
      <c r="Z209" s="157"/>
      <c r="AA209" s="157"/>
      <c r="AB209" s="157"/>
      <c r="AC209" s="730"/>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299" t="s">
        <v>85</v>
      </c>
      <c r="O211" s="1277"/>
      <c r="P211" s="1275">
        <v>1</v>
      </c>
      <c r="Q211" s="1293"/>
      <c r="R211" s="1213" t="s">
        <v>84</v>
      </c>
      <c r="S211" s="1300"/>
      <c r="T211" s="1302">
        <v>1</v>
      </c>
      <c r="U211" s="1209"/>
      <c r="V211" s="1213" t="s">
        <v>84</v>
      </c>
      <c r="W211" s="837"/>
      <c r="X211" s="738">
        <v>1</v>
      </c>
      <c r="Y211" s="1093"/>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299"/>
      <c r="O212" s="1277"/>
      <c r="P212" s="1275"/>
      <c r="Q212" s="1293"/>
      <c r="R212" s="1213"/>
      <c r="S212" s="1301"/>
      <c r="T212" s="1303"/>
      <c r="U212" s="1209"/>
      <c r="V212" s="1213"/>
      <c r="W212" s="736"/>
      <c r="X212" s="736"/>
      <c r="Y212" s="736" t="s">
        <v>713</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299"/>
      <c r="O213" s="1277"/>
      <c r="P213" s="1275"/>
      <c r="Q213" s="1293"/>
      <c r="R213" s="1213"/>
      <c r="S213" s="733"/>
      <c r="T213" s="733"/>
      <c r="U213" s="736" t="s">
        <v>714</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13"/>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06">
        <v>1</v>
      </c>
      <c r="B220" s="883"/>
      <c r="C220" s="883"/>
      <c r="D220" s="883"/>
      <c r="E220" s="884"/>
      <c r="F220" s="885"/>
      <c r="G220" s="885"/>
      <c r="H220" s="885"/>
      <c r="I220" s="886"/>
      <c r="J220" s="881"/>
      <c r="K220" s="888"/>
      <c r="L220" s="781" t="e">
        <f ca="1">mergeValue(A220)</f>
        <v>#NAME?</v>
      </c>
      <c r="M220" s="641" t="s">
        <v>20</v>
      </c>
      <c r="N220" s="646"/>
      <c r="O220" s="1287"/>
      <c r="P220" s="1288"/>
      <c r="Q220" s="1288"/>
      <c r="R220" s="1288"/>
      <c r="S220" s="1288"/>
      <c r="T220" s="1288"/>
      <c r="U220" s="1288"/>
      <c r="V220" s="1289"/>
      <c r="W220" s="630" t="s">
        <v>476</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06"/>
      <c r="B221" s="1206">
        <v>1</v>
      </c>
      <c r="C221" s="883"/>
      <c r="D221" s="883"/>
      <c r="E221" s="885"/>
      <c r="F221" s="885"/>
      <c r="G221" s="885"/>
      <c r="H221" s="885"/>
      <c r="I221" s="880"/>
      <c r="J221" s="879"/>
      <c r="K221" s="882"/>
      <c r="L221" s="781" t="e">
        <f ca="1">mergeValue(A221) &amp;"."&amp; mergeValue(B221)</f>
        <v>#NAME?</v>
      </c>
      <c r="M221" s="692" t="s">
        <v>16</v>
      </c>
      <c r="N221" s="646"/>
      <c r="O221" s="1287"/>
      <c r="P221" s="1288"/>
      <c r="Q221" s="1288"/>
      <c r="R221" s="1288"/>
      <c r="S221" s="1288"/>
      <c r="T221" s="1288"/>
      <c r="U221" s="1288"/>
      <c r="V221" s="1289"/>
      <c r="W221" s="630" t="s">
        <v>477</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06"/>
      <c r="B222" s="1206"/>
      <c r="C222" s="1206">
        <v>1</v>
      </c>
      <c r="D222" s="883"/>
      <c r="E222" s="885"/>
      <c r="F222" s="885"/>
      <c r="G222" s="885"/>
      <c r="H222" s="885"/>
      <c r="I222" s="887"/>
      <c r="J222" s="879"/>
      <c r="K222" s="882"/>
      <c r="L222" s="781" t="e">
        <f ca="1">mergeValue(A222) &amp;"."&amp; mergeValue(B222)&amp;"."&amp; mergeValue(C222)</f>
        <v>#NAME?</v>
      </c>
      <c r="M222" s="693" t="s">
        <v>7</v>
      </c>
      <c r="N222" s="646"/>
      <c r="O222" s="1287"/>
      <c r="P222" s="1288"/>
      <c r="Q222" s="1288"/>
      <c r="R222" s="1288"/>
      <c r="S222" s="1288"/>
      <c r="T222" s="1288"/>
      <c r="U222" s="1288"/>
      <c r="V222" s="1289"/>
      <c r="W222" s="630" t="s">
        <v>633</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06"/>
      <c r="B223" s="1206"/>
      <c r="C223" s="1206"/>
      <c r="D223" s="1206">
        <v>1</v>
      </c>
      <c r="E223" s="885"/>
      <c r="F223" s="885"/>
      <c r="G223" s="885"/>
      <c r="H223" s="885"/>
      <c r="I223" s="887"/>
      <c r="J223" s="879"/>
      <c r="K223" s="882"/>
      <c r="L223" s="781" t="e">
        <f ca="1">mergeValue(A223) &amp;"."&amp; mergeValue(B223)&amp;"."&amp; mergeValue(C223)&amp;"."&amp; mergeValue(D223)</f>
        <v>#NAME?</v>
      </c>
      <c r="M223" s="694" t="s">
        <v>22</v>
      </c>
      <c r="N223" s="646"/>
      <c r="O223" s="1287"/>
      <c r="P223" s="1288"/>
      <c r="Q223" s="1288"/>
      <c r="R223" s="1288"/>
      <c r="S223" s="1288"/>
      <c r="T223" s="1288"/>
      <c r="U223" s="1288"/>
      <c r="V223" s="1289"/>
      <c r="W223" s="630" t="s">
        <v>634</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06"/>
      <c r="B224" s="1206"/>
      <c r="C224" s="1206"/>
      <c r="D224" s="1206"/>
      <c r="E224" s="1206">
        <v>1</v>
      </c>
      <c r="F224" s="885"/>
      <c r="G224" s="885"/>
      <c r="H224" s="883">
        <v>1</v>
      </c>
      <c r="I224" s="1206">
        <v>1</v>
      </c>
      <c r="J224" s="885"/>
      <c r="K224" s="890"/>
      <c r="L224" s="781" t="e">
        <f ca="1">mergeValue(A224) &amp;"."&amp; mergeValue(B224)&amp;"."&amp; mergeValue(C224)&amp;"."&amp; mergeValue(D224)&amp;"."&amp; mergeValue(E224)</f>
        <v>#NAME?</v>
      </c>
      <c r="M224" s="554" t="s">
        <v>9</v>
      </c>
      <c r="N224" s="646"/>
      <c r="O224" s="1209"/>
      <c r="P224" s="1210"/>
      <c r="Q224" s="1210"/>
      <c r="R224" s="1210"/>
      <c r="S224" s="1210"/>
      <c r="T224" s="1210"/>
      <c r="U224" s="1210"/>
      <c r="V224" s="1211"/>
      <c r="W224" s="630" t="s">
        <v>638</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99" s="799" customFormat="1" ht="90">
      <c r="A225" s="1206"/>
      <c r="B225" s="1206"/>
      <c r="C225" s="1206"/>
      <c r="D225" s="1206"/>
      <c r="E225" s="1206"/>
      <c r="F225" s="1206">
        <v>1</v>
      </c>
      <c r="G225" s="883"/>
      <c r="H225" s="883"/>
      <c r="I225" s="1206"/>
      <c r="J225" s="1206">
        <v>1</v>
      </c>
      <c r="K225" s="891"/>
      <c r="L225" s="781" t="e">
        <f ca="1">mergeValue(A225) &amp;"."&amp; mergeValue(B225)&amp;"."&amp; mergeValue(C225)&amp;"."&amp; mergeValue(D225)&amp;"."&amp; mergeValue(E225)&amp;"."&amp; mergeValue(F225)</f>
        <v>#NAME?</v>
      </c>
      <c r="M225" s="555" t="s">
        <v>10</v>
      </c>
      <c r="N225" s="646"/>
      <c r="O225" s="1209"/>
      <c r="P225" s="1210"/>
      <c r="Q225" s="1210"/>
      <c r="R225" s="1210"/>
      <c r="S225" s="1210"/>
      <c r="T225" s="1210"/>
      <c r="U225" s="1210"/>
      <c r="V225" s="1211"/>
      <c r="W225" s="630" t="s">
        <v>636</v>
      </c>
      <c r="X225" s="808"/>
      <c r="Y225" s="829"/>
      <c r="Z225" s="829" t="str">
        <f t="shared" si="3"/>
        <v>Группа потребителей</v>
      </c>
      <c r="AA225" s="829"/>
      <c r="AB225" s="829"/>
      <c r="AC225" s="829"/>
      <c r="AD225" s="808"/>
      <c r="AE225" s="808"/>
      <c r="AF225" s="808"/>
      <c r="AG225" s="808"/>
      <c r="AH225" s="808"/>
      <c r="AI225" s="808"/>
      <c r="AJ225" s="808"/>
    </row>
    <row r="226" spans="1:99" s="799" customFormat="1" ht="195.75" customHeight="1">
      <c r="A226" s="1206"/>
      <c r="B226" s="1206"/>
      <c r="C226" s="1206"/>
      <c r="D226" s="1206"/>
      <c r="E226" s="1206"/>
      <c r="F226" s="1206"/>
      <c r="G226" s="883">
        <v>1</v>
      </c>
      <c r="H226" s="883"/>
      <c r="I226" s="1206"/>
      <c r="J226" s="1206"/>
      <c r="K226" s="891">
        <v>1</v>
      </c>
      <c r="L226" s="781" t="e">
        <f ca="1">mergeValue(A226) &amp;"."&amp; mergeValue(B226)&amp;"."&amp; mergeValue(C226)&amp;"."&amp; mergeValue(D226)&amp;"."&amp; mergeValue(E226)&amp;"."&amp; mergeValue(F226)&amp;"."&amp; mergeValue(G226)</f>
        <v>#NAME?</v>
      </c>
      <c r="M226" s="1069"/>
      <c r="N226" s="646"/>
      <c r="O226" s="763"/>
      <c r="P226" s="763"/>
      <c r="Q226" s="763"/>
      <c r="R226" s="1212"/>
      <c r="S226" s="1213" t="s">
        <v>84</v>
      </c>
      <c r="T226" s="1212"/>
      <c r="U226" s="1213" t="s">
        <v>84</v>
      </c>
      <c r="V226" s="763"/>
      <c r="W226" s="1205" t="s">
        <v>655</v>
      </c>
      <c r="X226" s="808" t="e">
        <f ca="1">strCheckDate(O227:V227)</f>
        <v>#NAME?</v>
      </c>
      <c r="Y226" s="829"/>
      <c r="Z226" s="829" t="str">
        <f t="shared" si="3"/>
        <v/>
      </c>
      <c r="AA226" s="829"/>
      <c r="AB226" s="829"/>
      <c r="AC226" s="829"/>
      <c r="AD226" s="808"/>
      <c r="AE226" s="808"/>
      <c r="AF226" s="808"/>
      <c r="AG226" s="808"/>
      <c r="AH226" s="808"/>
      <c r="AI226" s="808"/>
      <c r="AJ226" s="808"/>
    </row>
    <row r="227" spans="1:99" s="799" customFormat="1" ht="14.25" hidden="1" customHeight="1">
      <c r="A227" s="1206"/>
      <c r="B227" s="1206"/>
      <c r="C227" s="1206"/>
      <c r="D227" s="1206"/>
      <c r="E227" s="1206"/>
      <c r="F227" s="1206"/>
      <c r="G227" s="883"/>
      <c r="H227" s="883"/>
      <c r="I227" s="1206"/>
      <c r="J227" s="1206"/>
      <c r="K227" s="891"/>
      <c r="L227" s="800"/>
      <c r="M227" s="646"/>
      <c r="N227" s="646"/>
      <c r="O227" s="763"/>
      <c r="P227" s="763"/>
      <c r="Q227" s="769" t="str">
        <f>R226 &amp; "-" &amp; T226</f>
        <v>-</v>
      </c>
      <c r="R227" s="1212"/>
      <c r="S227" s="1213"/>
      <c r="T227" s="1212"/>
      <c r="U227" s="1213"/>
      <c r="V227" s="763"/>
      <c r="W227" s="1205"/>
      <c r="X227" s="808"/>
      <c r="Y227" s="829"/>
      <c r="Z227" s="829" t="str">
        <f t="shared" si="3"/>
        <v/>
      </c>
      <c r="AA227" s="829"/>
      <c r="AB227" s="829"/>
      <c r="AC227" s="829"/>
      <c r="AD227" s="808"/>
      <c r="AE227" s="808"/>
      <c r="AF227" s="808"/>
      <c r="AG227" s="808"/>
      <c r="AH227" s="808"/>
      <c r="AI227" s="808"/>
      <c r="AJ227" s="808"/>
    </row>
    <row r="228" spans="1:99" s="799" customFormat="1" ht="15" customHeight="1">
      <c r="A228" s="1206"/>
      <c r="B228" s="1206"/>
      <c r="C228" s="1206"/>
      <c r="D228" s="1206"/>
      <c r="E228" s="1206"/>
      <c r="F228" s="1206"/>
      <c r="G228" s="885"/>
      <c r="H228" s="883"/>
      <c r="I228" s="1206"/>
      <c r="J228" s="1206"/>
      <c r="K228" s="890"/>
      <c r="L228" s="688"/>
      <c r="M228" s="557" t="s">
        <v>25</v>
      </c>
      <c r="N228" s="765"/>
      <c r="O228" s="765"/>
      <c r="P228" s="765"/>
      <c r="Q228" s="765"/>
      <c r="R228" s="765"/>
      <c r="S228" s="765"/>
      <c r="T228" s="765"/>
      <c r="U228" s="765"/>
      <c r="V228" s="762"/>
      <c r="W228" s="1205"/>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99" s="799" customFormat="1" ht="15" customHeight="1">
      <c r="A229" s="1206"/>
      <c r="B229" s="1206"/>
      <c r="C229" s="1206"/>
      <c r="D229" s="1206"/>
      <c r="E229" s="1206"/>
      <c r="F229" s="885"/>
      <c r="G229" s="885"/>
      <c r="H229" s="883"/>
      <c r="I229" s="1206"/>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99" s="799" customFormat="1" ht="15" customHeight="1">
      <c r="A230" s="1206"/>
      <c r="B230" s="1206"/>
      <c r="C230" s="1206"/>
      <c r="D230" s="1206"/>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99" s="799" customFormat="1" ht="15" customHeight="1">
      <c r="A231" s="1206"/>
      <c r="B231" s="1206"/>
      <c r="C231" s="1206"/>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99" s="799" customFormat="1" ht="15" customHeight="1">
      <c r="A232" s="1206"/>
      <c r="B232" s="1206"/>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99" s="799" customFormat="1" ht="15" customHeight="1">
      <c r="A233" s="1206"/>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99"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99" s="989" customFormat="1" ht="18.75" customHeight="1">
      <c r="X235" s="1010"/>
      <c r="Y235" s="1010"/>
      <c r="Z235" s="1010"/>
      <c r="AA235" s="1010"/>
      <c r="AB235" s="1010"/>
      <c r="AC235" s="1010"/>
      <c r="AD235" s="1010"/>
      <c r="AE235" s="1010"/>
      <c r="AF235" s="1010"/>
      <c r="AG235" s="1010"/>
      <c r="AH235" s="1010"/>
      <c r="AI235" s="1010"/>
      <c r="AJ235" s="1010"/>
    </row>
    <row r="236" spans="1:99"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99" s="989"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99" s="990" customFormat="1" ht="22.5">
      <c r="A238" s="1206">
        <v>1</v>
      </c>
      <c r="B238" s="1015"/>
      <c r="C238" s="1015"/>
      <c r="D238" s="1015"/>
      <c r="E238" s="981"/>
      <c r="F238" s="1026"/>
      <c r="G238" s="1026"/>
      <c r="H238" s="1026"/>
      <c r="I238" s="983"/>
      <c r="J238" s="979"/>
      <c r="K238" s="963"/>
      <c r="L238" s="1030" t="e">
        <f ca="1">mergeValue(A238)</f>
        <v>#NAME?</v>
      </c>
      <c r="M238" s="641" t="s">
        <v>20</v>
      </c>
      <c r="N238" s="646"/>
      <c r="O238" s="1287"/>
      <c r="P238" s="1288"/>
      <c r="Q238" s="1288"/>
      <c r="R238" s="1288"/>
      <c r="S238" s="1288"/>
      <c r="T238" s="1288"/>
      <c r="U238" s="1288"/>
      <c r="V238" s="1288"/>
      <c r="W238" s="1288"/>
      <c r="X238" s="1288"/>
      <c r="Y238" s="1288"/>
      <c r="Z238" s="1288"/>
      <c r="AA238" s="1288"/>
      <c r="AB238" s="1288"/>
      <c r="AC238" s="1288"/>
      <c r="AD238" s="1288"/>
      <c r="AE238" s="1288"/>
      <c r="AF238" s="1288"/>
      <c r="AG238" s="1288"/>
      <c r="AH238" s="1288"/>
      <c r="AI238" s="1288"/>
      <c r="AJ238" s="1288"/>
      <c r="AK238" s="1288"/>
      <c r="AL238" s="1288"/>
      <c r="AM238" s="1288"/>
      <c r="AN238" s="1288"/>
      <c r="AO238" s="1288"/>
      <c r="AP238" s="1288"/>
      <c r="AQ238" s="1288"/>
      <c r="AR238" s="1288"/>
      <c r="AS238" s="1288"/>
      <c r="AT238" s="1288"/>
      <c r="AU238" s="1288"/>
      <c r="AV238" s="1288"/>
      <c r="AW238" s="1288"/>
      <c r="AX238" s="1288"/>
      <c r="AY238" s="1288"/>
      <c r="AZ238" s="1288"/>
      <c r="BA238" s="1288"/>
      <c r="BB238" s="1288"/>
      <c r="BC238" s="1288"/>
      <c r="BD238" s="1288"/>
      <c r="BE238" s="1288"/>
      <c r="BF238" s="1288"/>
      <c r="BG238" s="1288"/>
      <c r="BH238" s="1288"/>
      <c r="BI238" s="1288"/>
      <c r="BJ238" s="1288"/>
      <c r="BK238" s="1288"/>
      <c r="BL238" s="1288"/>
      <c r="BM238" s="1288"/>
      <c r="BN238" s="1288"/>
      <c r="BO238" s="1288"/>
      <c r="BP238" s="1288"/>
      <c r="BQ238" s="1288"/>
      <c r="BR238" s="1288"/>
      <c r="BS238" s="1288"/>
      <c r="BT238" s="1288"/>
      <c r="BU238" s="1288"/>
      <c r="BV238" s="1288"/>
      <c r="BW238" s="1288"/>
      <c r="BX238" s="1288"/>
      <c r="BY238" s="1288"/>
      <c r="BZ238" s="1288"/>
      <c r="CA238" s="1288"/>
      <c r="CB238" s="1288"/>
      <c r="CC238" s="1288"/>
      <c r="CD238" s="1288"/>
      <c r="CE238" s="1288"/>
      <c r="CF238" s="1288"/>
      <c r="CG238" s="1289"/>
      <c r="CH238" s="630" t="s">
        <v>476</v>
      </c>
      <c r="CI238" s="1008"/>
      <c r="CJ238" s="829"/>
      <c r="CK238" s="829" t="str">
        <f t="shared" ref="CK238:CK251" si="4">IF(M238="","",M238 )</f>
        <v>Наименование тарифа</v>
      </c>
      <c r="CL238" s="829"/>
      <c r="CM238" s="829"/>
      <c r="CN238" s="829"/>
      <c r="CO238" s="1008"/>
      <c r="CP238" s="1008"/>
      <c r="CQ238" s="1008"/>
      <c r="CR238" s="1008"/>
      <c r="CS238" s="1008"/>
      <c r="CT238" s="1008"/>
      <c r="CU238" s="1008"/>
    </row>
    <row r="239" spans="1:99" s="990" customFormat="1" ht="22.5">
      <c r="A239" s="1206"/>
      <c r="B239" s="1206">
        <v>1</v>
      </c>
      <c r="C239" s="1015"/>
      <c r="D239" s="1015"/>
      <c r="E239" s="1026"/>
      <c r="F239" s="1026"/>
      <c r="G239" s="1026"/>
      <c r="H239" s="1026"/>
      <c r="I239" s="1021"/>
      <c r="J239" s="954"/>
      <c r="K239" s="957"/>
      <c r="L239" s="1030" t="e">
        <f ca="1">mergeValue(A239) &amp;"."&amp; mergeValue(B239)</f>
        <v>#NAME?</v>
      </c>
      <c r="M239" s="692" t="s">
        <v>16</v>
      </c>
      <c r="N239" s="646"/>
      <c r="O239" s="1287"/>
      <c r="P239" s="1288"/>
      <c r="Q239" s="1288"/>
      <c r="R239" s="1288"/>
      <c r="S239" s="1288"/>
      <c r="T239" s="1288"/>
      <c r="U239" s="1288"/>
      <c r="V239" s="1288"/>
      <c r="W239" s="1288"/>
      <c r="X239" s="1288"/>
      <c r="Y239" s="1288"/>
      <c r="Z239" s="1288"/>
      <c r="AA239" s="1288"/>
      <c r="AB239" s="1288"/>
      <c r="AC239" s="1288"/>
      <c r="AD239" s="1288"/>
      <c r="AE239" s="1288"/>
      <c r="AF239" s="1288"/>
      <c r="AG239" s="1288"/>
      <c r="AH239" s="1288"/>
      <c r="AI239" s="1288"/>
      <c r="AJ239" s="1288"/>
      <c r="AK239" s="1288"/>
      <c r="AL239" s="1288"/>
      <c r="AM239" s="1288"/>
      <c r="AN239" s="1288"/>
      <c r="AO239" s="1288"/>
      <c r="AP239" s="1288"/>
      <c r="AQ239" s="1288"/>
      <c r="AR239" s="1288"/>
      <c r="AS239" s="1288"/>
      <c r="AT239" s="1288"/>
      <c r="AU239" s="1288"/>
      <c r="AV239" s="1288"/>
      <c r="AW239" s="1288"/>
      <c r="AX239" s="1288"/>
      <c r="AY239" s="1288"/>
      <c r="AZ239" s="1288"/>
      <c r="BA239" s="1288"/>
      <c r="BB239" s="1288"/>
      <c r="BC239" s="1288"/>
      <c r="BD239" s="1288"/>
      <c r="BE239" s="1288"/>
      <c r="BF239" s="1288"/>
      <c r="BG239" s="1288"/>
      <c r="BH239" s="1288"/>
      <c r="BI239" s="1288"/>
      <c r="BJ239" s="1288"/>
      <c r="BK239" s="1288"/>
      <c r="BL239" s="1288"/>
      <c r="BM239" s="1288"/>
      <c r="BN239" s="1288"/>
      <c r="BO239" s="1288"/>
      <c r="BP239" s="1288"/>
      <c r="BQ239" s="1288"/>
      <c r="BR239" s="1288"/>
      <c r="BS239" s="1288"/>
      <c r="BT239" s="1288"/>
      <c r="BU239" s="1288"/>
      <c r="BV239" s="1288"/>
      <c r="BW239" s="1288"/>
      <c r="BX239" s="1288"/>
      <c r="BY239" s="1288"/>
      <c r="BZ239" s="1288"/>
      <c r="CA239" s="1288"/>
      <c r="CB239" s="1288"/>
      <c r="CC239" s="1288"/>
      <c r="CD239" s="1288"/>
      <c r="CE239" s="1288"/>
      <c r="CF239" s="1288"/>
      <c r="CG239" s="1289"/>
      <c r="CH239" s="630" t="s">
        <v>477</v>
      </c>
      <c r="CI239" s="1008"/>
      <c r="CJ239" s="829"/>
      <c r="CK239" s="829" t="str">
        <f t="shared" si="4"/>
        <v>Территория действия тарифа</v>
      </c>
      <c r="CL239" s="829"/>
      <c r="CM239" s="829"/>
      <c r="CN239" s="829"/>
      <c r="CO239" s="1008"/>
      <c r="CP239" s="1008"/>
      <c r="CQ239" s="1008"/>
      <c r="CR239" s="1008"/>
      <c r="CS239" s="1008"/>
      <c r="CT239" s="1008"/>
      <c r="CU239" s="1008"/>
    </row>
    <row r="240" spans="1:99" s="990" customFormat="1" ht="22.5">
      <c r="A240" s="1206"/>
      <c r="B240" s="1206"/>
      <c r="C240" s="1206">
        <v>1</v>
      </c>
      <c r="D240" s="1015"/>
      <c r="E240" s="1026"/>
      <c r="F240" s="1026"/>
      <c r="G240" s="1026"/>
      <c r="H240" s="1026"/>
      <c r="I240" s="962"/>
      <c r="J240" s="954"/>
      <c r="K240" s="957"/>
      <c r="L240" s="1030" t="e">
        <f ca="1">mergeValue(A240) &amp;"."&amp; mergeValue(B240)&amp;"."&amp; mergeValue(C240)</f>
        <v>#NAME?</v>
      </c>
      <c r="M240" s="693" t="s">
        <v>7</v>
      </c>
      <c r="N240" s="646"/>
      <c r="O240" s="1287"/>
      <c r="P240" s="1288"/>
      <c r="Q240" s="1288"/>
      <c r="R240" s="1288"/>
      <c r="S240" s="1288"/>
      <c r="T240" s="1288"/>
      <c r="U240" s="1288"/>
      <c r="V240" s="1288"/>
      <c r="W240" s="1288"/>
      <c r="X240" s="1288"/>
      <c r="Y240" s="1288"/>
      <c r="Z240" s="1288"/>
      <c r="AA240" s="1288"/>
      <c r="AB240" s="1288"/>
      <c r="AC240" s="1288"/>
      <c r="AD240" s="1288"/>
      <c r="AE240" s="1288"/>
      <c r="AF240" s="1288"/>
      <c r="AG240" s="1288"/>
      <c r="AH240" s="1288"/>
      <c r="AI240" s="1288"/>
      <c r="AJ240" s="1288"/>
      <c r="AK240" s="1288"/>
      <c r="AL240" s="1288"/>
      <c r="AM240" s="1288"/>
      <c r="AN240" s="1288"/>
      <c r="AO240" s="1288"/>
      <c r="AP240" s="1288"/>
      <c r="AQ240" s="1288"/>
      <c r="AR240" s="1288"/>
      <c r="AS240" s="1288"/>
      <c r="AT240" s="1288"/>
      <c r="AU240" s="1288"/>
      <c r="AV240" s="1288"/>
      <c r="AW240" s="1288"/>
      <c r="AX240" s="1288"/>
      <c r="AY240" s="1288"/>
      <c r="AZ240" s="1288"/>
      <c r="BA240" s="1288"/>
      <c r="BB240" s="1288"/>
      <c r="BC240" s="1288"/>
      <c r="BD240" s="1288"/>
      <c r="BE240" s="1288"/>
      <c r="BF240" s="1288"/>
      <c r="BG240" s="1288"/>
      <c r="BH240" s="1288"/>
      <c r="BI240" s="1288"/>
      <c r="BJ240" s="1288"/>
      <c r="BK240" s="1288"/>
      <c r="BL240" s="1288"/>
      <c r="BM240" s="1288"/>
      <c r="BN240" s="1288"/>
      <c r="BO240" s="1288"/>
      <c r="BP240" s="1288"/>
      <c r="BQ240" s="1288"/>
      <c r="BR240" s="1288"/>
      <c r="BS240" s="1288"/>
      <c r="BT240" s="1288"/>
      <c r="BU240" s="1288"/>
      <c r="BV240" s="1288"/>
      <c r="BW240" s="1288"/>
      <c r="BX240" s="1288"/>
      <c r="BY240" s="1288"/>
      <c r="BZ240" s="1288"/>
      <c r="CA240" s="1288"/>
      <c r="CB240" s="1288"/>
      <c r="CC240" s="1288"/>
      <c r="CD240" s="1288"/>
      <c r="CE240" s="1288"/>
      <c r="CF240" s="1288"/>
      <c r="CG240" s="1289"/>
      <c r="CH240" s="630" t="s">
        <v>633</v>
      </c>
      <c r="CI240" s="1008"/>
      <c r="CJ240" s="829"/>
      <c r="CK240" s="829" t="str">
        <f t="shared" si="4"/>
        <v xml:space="preserve">Наименование системы теплоснабжения </v>
      </c>
      <c r="CL240" s="829"/>
      <c r="CM240" s="829"/>
      <c r="CN240" s="829"/>
      <c r="CO240" s="1008"/>
      <c r="CP240" s="1008"/>
      <c r="CQ240" s="1008"/>
      <c r="CR240" s="1008"/>
      <c r="CS240" s="1008"/>
      <c r="CT240" s="1008"/>
      <c r="CU240" s="1008"/>
    </row>
    <row r="241" spans="1:99" s="990" customFormat="1" ht="22.5">
      <c r="A241" s="1206"/>
      <c r="B241" s="1206"/>
      <c r="C241" s="1206"/>
      <c r="D241" s="1206">
        <v>1</v>
      </c>
      <c r="E241" s="1026"/>
      <c r="F241" s="1026"/>
      <c r="G241" s="1026"/>
      <c r="H241" s="1026"/>
      <c r="I241" s="962"/>
      <c r="J241" s="954"/>
      <c r="K241" s="957"/>
      <c r="L241" s="1030" t="e">
        <f ca="1">mergeValue(A241) &amp;"."&amp; mergeValue(B241)&amp;"."&amp; mergeValue(C241)&amp;"."&amp; mergeValue(D241)</f>
        <v>#NAME?</v>
      </c>
      <c r="M241" s="694" t="s">
        <v>22</v>
      </c>
      <c r="N241" s="646"/>
      <c r="O241" s="1287"/>
      <c r="P241" s="1288"/>
      <c r="Q241" s="1288"/>
      <c r="R241" s="1288"/>
      <c r="S241" s="1288"/>
      <c r="T241" s="1288"/>
      <c r="U241" s="1288"/>
      <c r="V241" s="1288"/>
      <c r="W241" s="1288"/>
      <c r="X241" s="1288"/>
      <c r="Y241" s="1288"/>
      <c r="Z241" s="1288"/>
      <c r="AA241" s="1288"/>
      <c r="AB241" s="1288"/>
      <c r="AC241" s="1288"/>
      <c r="AD241" s="1288"/>
      <c r="AE241" s="1288"/>
      <c r="AF241" s="1288"/>
      <c r="AG241" s="1288"/>
      <c r="AH241" s="1288"/>
      <c r="AI241" s="1288"/>
      <c r="AJ241" s="1288"/>
      <c r="AK241" s="1288"/>
      <c r="AL241" s="1288"/>
      <c r="AM241" s="1288"/>
      <c r="AN241" s="1288"/>
      <c r="AO241" s="1288"/>
      <c r="AP241" s="1288"/>
      <c r="AQ241" s="1288"/>
      <c r="AR241" s="1288"/>
      <c r="AS241" s="1288"/>
      <c r="AT241" s="1288"/>
      <c r="AU241" s="1288"/>
      <c r="AV241" s="1288"/>
      <c r="AW241" s="1288"/>
      <c r="AX241" s="1288"/>
      <c r="AY241" s="1288"/>
      <c r="AZ241" s="1288"/>
      <c r="BA241" s="1288"/>
      <c r="BB241" s="1288"/>
      <c r="BC241" s="1288"/>
      <c r="BD241" s="1288"/>
      <c r="BE241" s="1288"/>
      <c r="BF241" s="1288"/>
      <c r="BG241" s="1288"/>
      <c r="BH241" s="1288"/>
      <c r="BI241" s="1288"/>
      <c r="BJ241" s="1288"/>
      <c r="BK241" s="1288"/>
      <c r="BL241" s="1288"/>
      <c r="BM241" s="1288"/>
      <c r="BN241" s="1288"/>
      <c r="BO241" s="1288"/>
      <c r="BP241" s="1288"/>
      <c r="BQ241" s="1288"/>
      <c r="BR241" s="1288"/>
      <c r="BS241" s="1288"/>
      <c r="BT241" s="1288"/>
      <c r="BU241" s="1288"/>
      <c r="BV241" s="1288"/>
      <c r="BW241" s="1288"/>
      <c r="BX241" s="1288"/>
      <c r="BY241" s="1288"/>
      <c r="BZ241" s="1288"/>
      <c r="CA241" s="1288"/>
      <c r="CB241" s="1288"/>
      <c r="CC241" s="1288"/>
      <c r="CD241" s="1288"/>
      <c r="CE241" s="1288"/>
      <c r="CF241" s="1288"/>
      <c r="CG241" s="1289"/>
      <c r="CH241" s="630" t="s">
        <v>634</v>
      </c>
      <c r="CI241" s="1008"/>
      <c r="CJ241" s="829"/>
      <c r="CK241" s="829" t="str">
        <f t="shared" si="4"/>
        <v xml:space="preserve">Источник тепловой энергии  </v>
      </c>
      <c r="CL241" s="829"/>
      <c r="CM241" s="829"/>
      <c r="CN241" s="829"/>
      <c r="CO241" s="1008"/>
      <c r="CP241" s="1008"/>
      <c r="CQ241" s="1008"/>
      <c r="CR241" s="1008"/>
      <c r="CS241" s="1008"/>
      <c r="CT241" s="1008"/>
      <c r="CU241" s="1008"/>
    </row>
    <row r="242" spans="1:99" s="990" customFormat="1" ht="101.25">
      <c r="A242" s="1206"/>
      <c r="B242" s="1206"/>
      <c r="C242" s="1206"/>
      <c r="D242" s="1206"/>
      <c r="E242" s="1206">
        <v>1</v>
      </c>
      <c r="F242" s="1026"/>
      <c r="G242" s="1026"/>
      <c r="H242" s="1015">
        <v>1</v>
      </c>
      <c r="I242" s="1206">
        <v>1</v>
      </c>
      <c r="J242" s="1026"/>
      <c r="K242" s="965"/>
      <c r="L242" s="1030" t="e">
        <f ca="1">mergeValue(A242) &amp;"."&amp; mergeValue(B242)&amp;"."&amp; mergeValue(C242)&amp;"."&amp; mergeValue(D242)&amp;"."&amp; mergeValue(E242)</f>
        <v>#NAME?</v>
      </c>
      <c r="M242" s="554" t="s">
        <v>9</v>
      </c>
      <c r="N242" s="646"/>
      <c r="O242" s="1209"/>
      <c r="P242" s="1210"/>
      <c r="Q242" s="1210"/>
      <c r="R242" s="1210"/>
      <c r="S242" s="1210"/>
      <c r="T242" s="1210"/>
      <c r="U242" s="1210"/>
      <c r="V242" s="1210"/>
      <c r="W242" s="1210"/>
      <c r="X242" s="1210"/>
      <c r="Y242" s="1210"/>
      <c r="Z242" s="1210"/>
      <c r="AA242" s="1210"/>
      <c r="AB242" s="1210"/>
      <c r="AC242" s="1210"/>
      <c r="AD242" s="1210"/>
      <c r="AE242" s="1210"/>
      <c r="AF242" s="1210"/>
      <c r="AG242" s="1210"/>
      <c r="AH242" s="1210"/>
      <c r="AI242" s="1210"/>
      <c r="AJ242" s="1210"/>
      <c r="AK242" s="1210"/>
      <c r="AL242" s="1210"/>
      <c r="AM242" s="1210"/>
      <c r="AN242" s="1210"/>
      <c r="AO242" s="1210"/>
      <c r="AP242" s="1210"/>
      <c r="AQ242" s="1210"/>
      <c r="AR242" s="1210"/>
      <c r="AS242" s="1210"/>
      <c r="AT242" s="1210"/>
      <c r="AU242" s="1210"/>
      <c r="AV242" s="1210"/>
      <c r="AW242" s="1210"/>
      <c r="AX242" s="1210"/>
      <c r="AY242" s="1210"/>
      <c r="AZ242" s="1210"/>
      <c r="BA242" s="1210"/>
      <c r="BB242" s="1210"/>
      <c r="BC242" s="1210"/>
      <c r="BD242" s="1210"/>
      <c r="BE242" s="1210"/>
      <c r="BF242" s="1210"/>
      <c r="BG242" s="1210"/>
      <c r="BH242" s="1210"/>
      <c r="BI242" s="1210"/>
      <c r="BJ242" s="1210"/>
      <c r="BK242" s="1210"/>
      <c r="BL242" s="1210"/>
      <c r="BM242" s="1210"/>
      <c r="BN242" s="1210"/>
      <c r="BO242" s="1210"/>
      <c r="BP242" s="1210"/>
      <c r="BQ242" s="1210"/>
      <c r="BR242" s="1210"/>
      <c r="BS242" s="1210"/>
      <c r="BT242" s="1210"/>
      <c r="BU242" s="1210"/>
      <c r="BV242" s="1210"/>
      <c r="BW242" s="1210"/>
      <c r="BX242" s="1210"/>
      <c r="BY242" s="1210"/>
      <c r="BZ242" s="1210"/>
      <c r="CA242" s="1210"/>
      <c r="CB242" s="1210"/>
      <c r="CC242" s="1210"/>
      <c r="CD242" s="1210"/>
      <c r="CE242" s="1210"/>
      <c r="CF242" s="1210"/>
      <c r="CG242" s="1211"/>
      <c r="CH242" s="630" t="s">
        <v>638</v>
      </c>
      <c r="CI242" s="1008"/>
      <c r="CJ242" s="829"/>
      <c r="CK242" s="829" t="str">
        <f t="shared" si="4"/>
        <v>Схема подключения теплопотребляющей установки к коллектору источника тепловой энергии</v>
      </c>
      <c r="CL242" s="829"/>
      <c r="CM242" s="829"/>
      <c r="CN242" s="829"/>
      <c r="CO242" s="1008"/>
      <c r="CP242" s="1008"/>
      <c r="CQ242" s="1008"/>
      <c r="CR242" s="1008"/>
      <c r="CS242" s="1008"/>
      <c r="CT242" s="1008"/>
      <c r="CU242" s="1008"/>
    </row>
    <row r="243" spans="1:99" s="990" customFormat="1" ht="90">
      <c r="A243" s="1206"/>
      <c r="B243" s="1206"/>
      <c r="C243" s="1206"/>
      <c r="D243" s="1206"/>
      <c r="E243" s="1206"/>
      <c r="F243" s="1206">
        <v>1</v>
      </c>
      <c r="G243" s="1015"/>
      <c r="H243" s="1015"/>
      <c r="I243" s="1206"/>
      <c r="J243" s="1206">
        <v>1</v>
      </c>
      <c r="K243" s="966"/>
      <c r="L243" s="1030" t="e">
        <f ca="1">mergeValue(A243) &amp;"."&amp; mergeValue(B243)&amp;"."&amp; mergeValue(C243)&amp;"."&amp; mergeValue(D243)&amp;"."&amp; mergeValue(E243)&amp;"."&amp; mergeValue(F243)</f>
        <v>#NAME?</v>
      </c>
      <c r="M243" s="555" t="s">
        <v>10</v>
      </c>
      <c r="N243" s="646"/>
      <c r="O243" s="1209"/>
      <c r="P243" s="1210"/>
      <c r="Q243" s="1210"/>
      <c r="R243" s="1210"/>
      <c r="S243" s="1210"/>
      <c r="T243" s="1210"/>
      <c r="U243" s="1210"/>
      <c r="V243" s="1210"/>
      <c r="W243" s="1210"/>
      <c r="X243" s="1210"/>
      <c r="Y243" s="1210"/>
      <c r="Z243" s="1210"/>
      <c r="AA243" s="1210"/>
      <c r="AB243" s="1210"/>
      <c r="AC243" s="1210"/>
      <c r="AD243" s="1210"/>
      <c r="AE243" s="1210"/>
      <c r="AF243" s="1210"/>
      <c r="AG243" s="1210"/>
      <c r="AH243" s="1210"/>
      <c r="AI243" s="1210"/>
      <c r="AJ243" s="1210"/>
      <c r="AK243" s="1210"/>
      <c r="AL243" s="1210"/>
      <c r="AM243" s="1210"/>
      <c r="AN243" s="1210"/>
      <c r="AO243" s="1210"/>
      <c r="AP243" s="1210"/>
      <c r="AQ243" s="1210"/>
      <c r="AR243" s="1210"/>
      <c r="AS243" s="1210"/>
      <c r="AT243" s="1210"/>
      <c r="AU243" s="1210"/>
      <c r="AV243" s="1210"/>
      <c r="AW243" s="1210"/>
      <c r="AX243" s="1210"/>
      <c r="AY243" s="1210"/>
      <c r="AZ243" s="1210"/>
      <c r="BA243" s="1210"/>
      <c r="BB243" s="1210"/>
      <c r="BC243" s="1210"/>
      <c r="BD243" s="1210"/>
      <c r="BE243" s="1210"/>
      <c r="BF243" s="1210"/>
      <c r="BG243" s="1210"/>
      <c r="BH243" s="1210"/>
      <c r="BI243" s="1210"/>
      <c r="BJ243" s="1210"/>
      <c r="BK243" s="1210"/>
      <c r="BL243" s="1210"/>
      <c r="BM243" s="1210"/>
      <c r="BN243" s="1210"/>
      <c r="BO243" s="1210"/>
      <c r="BP243" s="1210"/>
      <c r="BQ243" s="1210"/>
      <c r="BR243" s="1210"/>
      <c r="BS243" s="1210"/>
      <c r="BT243" s="1210"/>
      <c r="BU243" s="1210"/>
      <c r="BV243" s="1210"/>
      <c r="BW243" s="1210"/>
      <c r="BX243" s="1210"/>
      <c r="BY243" s="1210"/>
      <c r="BZ243" s="1210"/>
      <c r="CA243" s="1210"/>
      <c r="CB243" s="1210"/>
      <c r="CC243" s="1210"/>
      <c r="CD243" s="1210"/>
      <c r="CE243" s="1210"/>
      <c r="CF243" s="1210"/>
      <c r="CG243" s="1211"/>
      <c r="CH243" s="630" t="s">
        <v>636</v>
      </c>
      <c r="CI243" s="1008"/>
      <c r="CJ243" s="829"/>
      <c r="CK243" s="829" t="str">
        <f t="shared" si="4"/>
        <v>Группа потребителей</v>
      </c>
      <c r="CL243" s="829"/>
      <c r="CM243" s="829"/>
      <c r="CN243" s="829"/>
      <c r="CO243" s="1008"/>
      <c r="CP243" s="1008"/>
      <c r="CQ243" s="1008"/>
      <c r="CR243" s="1008"/>
      <c r="CS243" s="1008"/>
      <c r="CT243" s="1008"/>
      <c r="CU243" s="1008"/>
    </row>
    <row r="244" spans="1:99" s="990" customFormat="1" ht="189" customHeight="1">
      <c r="A244" s="1206"/>
      <c r="B244" s="1206"/>
      <c r="C244" s="1206"/>
      <c r="D244" s="1206"/>
      <c r="E244" s="1206"/>
      <c r="F244" s="1206"/>
      <c r="G244" s="1015">
        <v>1</v>
      </c>
      <c r="H244" s="1015"/>
      <c r="I244" s="1206"/>
      <c r="J244" s="1206"/>
      <c r="K244" s="966">
        <v>1</v>
      </c>
      <c r="L244" s="1030" t="e">
        <f ca="1">mergeValue(A244) &amp;"."&amp; mergeValue(B244)&amp;"."&amp; mergeValue(C244)&amp;"."&amp; mergeValue(D244)&amp;"."&amp; mergeValue(E244)&amp;"."&amp; mergeValue(F244)&amp;"."&amp; mergeValue(G244)</f>
        <v>#NAME?</v>
      </c>
      <c r="M244" s="1069"/>
      <c r="N244" s="646"/>
      <c r="O244" s="683"/>
      <c r="P244" s="763"/>
      <c r="Q244" s="1094"/>
      <c r="R244" s="1212"/>
      <c r="S244" s="1213" t="s">
        <v>84</v>
      </c>
      <c r="T244" s="1212"/>
      <c r="U244" s="1213" t="s">
        <v>84</v>
      </c>
      <c r="V244" s="683"/>
      <c r="W244" s="763"/>
      <c r="X244" s="1094"/>
      <c r="Y244" s="1212"/>
      <c r="Z244" s="1213" t="s">
        <v>84</v>
      </c>
      <c r="AA244" s="1212"/>
      <c r="AB244" s="1213" t="s">
        <v>84</v>
      </c>
      <c r="AC244" s="683"/>
      <c r="AD244" s="763"/>
      <c r="AE244" s="1094"/>
      <c r="AF244" s="1212"/>
      <c r="AG244" s="1213" t="s">
        <v>84</v>
      </c>
      <c r="AH244" s="1212"/>
      <c r="AI244" s="1213" t="s">
        <v>84</v>
      </c>
      <c r="AJ244" s="683"/>
      <c r="AK244" s="763"/>
      <c r="AL244" s="1094"/>
      <c r="AM244" s="1212"/>
      <c r="AN244" s="1213" t="s">
        <v>84</v>
      </c>
      <c r="AO244" s="1212"/>
      <c r="AP244" s="1213" t="s">
        <v>84</v>
      </c>
      <c r="AQ244" s="683"/>
      <c r="AR244" s="763"/>
      <c r="AS244" s="1094"/>
      <c r="AT244" s="1212"/>
      <c r="AU244" s="1213" t="s">
        <v>84</v>
      </c>
      <c r="AV244" s="1212"/>
      <c r="AW244" s="1213" t="s">
        <v>84</v>
      </c>
      <c r="AX244" s="683"/>
      <c r="AY244" s="763"/>
      <c r="AZ244" s="1094"/>
      <c r="BA244" s="1212"/>
      <c r="BB244" s="1213" t="s">
        <v>84</v>
      </c>
      <c r="BC244" s="1212"/>
      <c r="BD244" s="1213" t="s">
        <v>84</v>
      </c>
      <c r="BE244" s="683"/>
      <c r="BF244" s="763"/>
      <c r="BG244" s="1094"/>
      <c r="BH244" s="1212"/>
      <c r="BI244" s="1213" t="s">
        <v>84</v>
      </c>
      <c r="BJ244" s="1212"/>
      <c r="BK244" s="1213" t="s">
        <v>84</v>
      </c>
      <c r="BL244" s="683"/>
      <c r="BM244" s="763"/>
      <c r="BN244" s="1094"/>
      <c r="BO244" s="1212"/>
      <c r="BP244" s="1213" t="s">
        <v>84</v>
      </c>
      <c r="BQ244" s="1212"/>
      <c r="BR244" s="1213" t="s">
        <v>84</v>
      </c>
      <c r="BS244" s="683"/>
      <c r="BT244" s="763"/>
      <c r="BU244" s="1094"/>
      <c r="BV244" s="1212"/>
      <c r="BW244" s="1213" t="s">
        <v>84</v>
      </c>
      <c r="BX244" s="1212"/>
      <c r="BY244" s="1213" t="s">
        <v>84</v>
      </c>
      <c r="BZ244" s="683"/>
      <c r="CA244" s="763"/>
      <c r="CB244" s="1094"/>
      <c r="CC244" s="1212"/>
      <c r="CD244" s="1213" t="s">
        <v>84</v>
      </c>
      <c r="CE244" s="1212"/>
      <c r="CF244" s="1213" t="s">
        <v>85</v>
      </c>
      <c r="CG244" s="763"/>
      <c r="CH244" s="1223" t="s">
        <v>655</v>
      </c>
      <c r="CI244" s="1008" t="e">
        <f ca="1">strCheckDate(O245:CG245)</f>
        <v>#NAME?</v>
      </c>
      <c r="CJ244" s="829"/>
      <c r="CK244" s="829" t="str">
        <f t="shared" si="4"/>
        <v/>
      </c>
      <c r="CL244" s="829"/>
      <c r="CM244" s="829"/>
      <c r="CN244" s="829"/>
      <c r="CO244" s="1008"/>
      <c r="CP244" s="1008"/>
      <c r="CQ244" s="1008"/>
      <c r="CR244" s="1008"/>
      <c r="CS244" s="1008"/>
      <c r="CT244" s="1008"/>
      <c r="CU244" s="1008"/>
    </row>
    <row r="245" spans="1:99" s="990" customFormat="1" ht="11.25" hidden="1" customHeight="1">
      <c r="A245" s="1206"/>
      <c r="B245" s="1206"/>
      <c r="C245" s="1206"/>
      <c r="D245" s="1206"/>
      <c r="E245" s="1206"/>
      <c r="F245" s="1206"/>
      <c r="G245" s="1015"/>
      <c r="H245" s="1015"/>
      <c r="I245" s="1206"/>
      <c r="J245" s="1206"/>
      <c r="K245" s="966"/>
      <c r="L245" s="800"/>
      <c r="M245" s="646"/>
      <c r="N245" s="646"/>
      <c r="O245" s="763"/>
      <c r="P245" s="763"/>
      <c r="Q245" s="769" t="str">
        <f>R244 &amp; "-" &amp; T244</f>
        <v>-</v>
      </c>
      <c r="R245" s="1212"/>
      <c r="S245" s="1213"/>
      <c r="T245" s="1212"/>
      <c r="U245" s="1213"/>
      <c r="V245" s="763"/>
      <c r="W245" s="763"/>
      <c r="X245" s="769" t="str">
        <f>Y244 &amp; "-" &amp; AA244</f>
        <v>-</v>
      </c>
      <c r="Y245" s="1212"/>
      <c r="Z245" s="1213"/>
      <c r="AA245" s="1212"/>
      <c r="AB245" s="1213"/>
      <c r="AC245" s="763"/>
      <c r="AD245" s="763"/>
      <c r="AE245" s="769" t="str">
        <f>AF244 &amp; "-" &amp; AH244</f>
        <v>-</v>
      </c>
      <c r="AF245" s="1212"/>
      <c r="AG245" s="1213"/>
      <c r="AH245" s="1212"/>
      <c r="AI245" s="1213"/>
      <c r="AJ245" s="763"/>
      <c r="AK245" s="763"/>
      <c r="AL245" s="769" t="str">
        <f>AM244 &amp; "-" &amp; AO244</f>
        <v>-</v>
      </c>
      <c r="AM245" s="1212"/>
      <c r="AN245" s="1213"/>
      <c r="AO245" s="1212"/>
      <c r="AP245" s="1213"/>
      <c r="AQ245" s="763"/>
      <c r="AR245" s="763"/>
      <c r="AS245" s="769" t="str">
        <f>AT244 &amp; "-" &amp; AV244</f>
        <v>-</v>
      </c>
      <c r="AT245" s="1212"/>
      <c r="AU245" s="1213"/>
      <c r="AV245" s="1212"/>
      <c r="AW245" s="1213"/>
      <c r="AX245" s="763"/>
      <c r="AY245" s="763"/>
      <c r="AZ245" s="769" t="str">
        <f>BA244 &amp; "-" &amp; BC244</f>
        <v>-</v>
      </c>
      <c r="BA245" s="1212"/>
      <c r="BB245" s="1213"/>
      <c r="BC245" s="1212"/>
      <c r="BD245" s="1213"/>
      <c r="BE245" s="763"/>
      <c r="BF245" s="763"/>
      <c r="BG245" s="769" t="str">
        <f>BH244 &amp; "-" &amp; BJ244</f>
        <v>-</v>
      </c>
      <c r="BH245" s="1212"/>
      <c r="BI245" s="1213"/>
      <c r="BJ245" s="1212"/>
      <c r="BK245" s="1213"/>
      <c r="BL245" s="763"/>
      <c r="BM245" s="763"/>
      <c r="BN245" s="769" t="str">
        <f>BO244 &amp; "-" &amp; BQ244</f>
        <v>-</v>
      </c>
      <c r="BO245" s="1212"/>
      <c r="BP245" s="1213"/>
      <c r="BQ245" s="1212"/>
      <c r="BR245" s="1213"/>
      <c r="BS245" s="763"/>
      <c r="BT245" s="763"/>
      <c r="BU245" s="769" t="str">
        <f>BV244 &amp; "-" &amp; BX244</f>
        <v>-</v>
      </c>
      <c r="BV245" s="1212"/>
      <c r="BW245" s="1213"/>
      <c r="BX245" s="1212"/>
      <c r="BY245" s="1213"/>
      <c r="BZ245" s="763"/>
      <c r="CA245" s="763"/>
      <c r="CB245" s="769" t="str">
        <f>CC244 &amp; "-" &amp; CE244</f>
        <v>-</v>
      </c>
      <c r="CC245" s="1212"/>
      <c r="CD245" s="1213"/>
      <c r="CE245" s="1212"/>
      <c r="CF245" s="1213"/>
      <c r="CG245" s="763"/>
      <c r="CH245" s="1224"/>
      <c r="CI245" s="1008"/>
      <c r="CJ245" s="829"/>
      <c r="CK245" s="829" t="str">
        <f t="shared" si="4"/>
        <v/>
      </c>
      <c r="CL245" s="829"/>
      <c r="CM245" s="829"/>
      <c r="CN245" s="829"/>
      <c r="CO245" s="1008"/>
      <c r="CP245" s="1008"/>
      <c r="CQ245" s="1008"/>
      <c r="CR245" s="1008"/>
      <c r="CS245" s="1008"/>
      <c r="CT245" s="1008"/>
      <c r="CU245" s="1008"/>
    </row>
    <row r="246" spans="1:99" s="990" customFormat="1" ht="15" customHeight="1">
      <c r="A246" s="1206"/>
      <c r="B246" s="1206"/>
      <c r="C246" s="1206"/>
      <c r="D246" s="1206"/>
      <c r="E246" s="1206"/>
      <c r="F246" s="1206"/>
      <c r="G246" s="1026"/>
      <c r="H246" s="1015"/>
      <c r="I246" s="1206"/>
      <c r="J246" s="1206"/>
      <c r="K246" s="965"/>
      <c r="L246" s="688"/>
      <c r="M246" s="557" t="s">
        <v>25</v>
      </c>
      <c r="N246" s="1006"/>
      <c r="O246" s="1006"/>
      <c r="P246" s="1006"/>
      <c r="Q246" s="1006"/>
      <c r="R246" s="1006"/>
      <c r="S246" s="1006"/>
      <c r="T246" s="1006"/>
      <c r="U246" s="1006"/>
      <c r="V246" s="1006"/>
      <c r="W246" s="1006"/>
      <c r="X246" s="1006"/>
      <c r="Y246" s="1006"/>
      <c r="Z246" s="1006"/>
      <c r="AA246" s="1006"/>
      <c r="AB246" s="1006"/>
      <c r="AC246" s="1006"/>
      <c r="AD246" s="1006"/>
      <c r="AE246" s="1006"/>
      <c r="AF246" s="1006"/>
      <c r="AG246" s="1006"/>
      <c r="AH246" s="1006"/>
      <c r="AI246" s="1006"/>
      <c r="AJ246" s="1006"/>
      <c r="AK246" s="1006"/>
      <c r="AL246" s="1006"/>
      <c r="AM246" s="1006"/>
      <c r="AN246" s="1006"/>
      <c r="AO246" s="1006"/>
      <c r="AP246" s="1006"/>
      <c r="AQ246" s="1006"/>
      <c r="AR246" s="1006"/>
      <c r="AS246" s="1006"/>
      <c r="AT246" s="1006"/>
      <c r="AU246" s="1006"/>
      <c r="AV246" s="1006"/>
      <c r="AW246" s="1006"/>
      <c r="AX246" s="1006"/>
      <c r="AY246" s="1006"/>
      <c r="AZ246" s="1006"/>
      <c r="BA246" s="1006"/>
      <c r="BB246" s="1006"/>
      <c r="BC246" s="1006"/>
      <c r="BD246" s="1006"/>
      <c r="BE246" s="1006"/>
      <c r="BF246" s="1006"/>
      <c r="BG246" s="1006"/>
      <c r="BH246" s="1006"/>
      <c r="BI246" s="1006"/>
      <c r="BJ246" s="1006"/>
      <c r="BK246" s="1006"/>
      <c r="BL246" s="1006"/>
      <c r="BM246" s="1006"/>
      <c r="BN246" s="1006"/>
      <c r="BO246" s="1006"/>
      <c r="BP246" s="1006"/>
      <c r="BQ246" s="1006"/>
      <c r="BR246" s="1006"/>
      <c r="BS246" s="1006"/>
      <c r="BT246" s="1006"/>
      <c r="BU246" s="1006"/>
      <c r="BV246" s="1006"/>
      <c r="BW246" s="1006"/>
      <c r="BX246" s="1006"/>
      <c r="BY246" s="1006"/>
      <c r="BZ246" s="1006"/>
      <c r="CA246" s="1006"/>
      <c r="CB246" s="1006"/>
      <c r="CC246" s="1006"/>
      <c r="CD246" s="1006"/>
      <c r="CE246" s="1006"/>
      <c r="CF246" s="1006"/>
      <c r="CG246" s="762"/>
      <c r="CH246" s="1225"/>
      <c r="CI246" s="1008"/>
      <c r="CJ246" s="829"/>
      <c r="CK246" s="829" t="str">
        <f t="shared" si="4"/>
        <v>Добавить вид теплоносителя (параметры теплоносителя)</v>
      </c>
      <c r="CL246" s="829"/>
      <c r="CM246" s="829"/>
      <c r="CN246" s="829"/>
      <c r="CO246" s="1008"/>
      <c r="CP246" s="1008"/>
      <c r="CQ246" s="1008"/>
      <c r="CR246" s="1008"/>
      <c r="CS246" s="1008"/>
      <c r="CT246" s="1008"/>
      <c r="CU246" s="1008"/>
    </row>
    <row r="247" spans="1:99" s="990" customFormat="1" ht="15" customHeight="1">
      <c r="A247" s="1206"/>
      <c r="B247" s="1206"/>
      <c r="C247" s="1206"/>
      <c r="D247" s="1206"/>
      <c r="E247" s="1206"/>
      <c r="F247" s="1026"/>
      <c r="G247" s="1026"/>
      <c r="H247" s="1015"/>
      <c r="I247" s="1206"/>
      <c r="J247" s="1026"/>
      <c r="K247" s="965"/>
      <c r="L247" s="688"/>
      <c r="M247" s="556" t="s">
        <v>11</v>
      </c>
      <c r="N247" s="1006"/>
      <c r="O247" s="1006"/>
      <c r="P247" s="1006"/>
      <c r="Q247" s="1006"/>
      <c r="R247" s="1006"/>
      <c r="S247" s="1006"/>
      <c r="T247" s="1006"/>
      <c r="U247" s="1005"/>
      <c r="V247" s="1006"/>
      <c r="W247" s="1006"/>
      <c r="X247" s="1006"/>
      <c r="Y247" s="1006"/>
      <c r="Z247" s="1006"/>
      <c r="AA247" s="1006"/>
      <c r="AB247" s="1005"/>
      <c r="AC247" s="1006"/>
      <c r="AD247" s="1006"/>
      <c r="AE247" s="1006"/>
      <c r="AF247" s="1006"/>
      <c r="AG247" s="1006"/>
      <c r="AH247" s="1006"/>
      <c r="AI247" s="1005"/>
      <c r="AJ247" s="1006"/>
      <c r="AK247" s="1006"/>
      <c r="AL247" s="1006"/>
      <c r="AM247" s="1006"/>
      <c r="AN247" s="1006"/>
      <c r="AO247" s="1006"/>
      <c r="AP247" s="1005"/>
      <c r="AQ247" s="1006"/>
      <c r="AR247" s="1006"/>
      <c r="AS247" s="1006"/>
      <c r="AT247" s="1006"/>
      <c r="AU247" s="1006"/>
      <c r="AV247" s="1006"/>
      <c r="AW247" s="1005"/>
      <c r="AX247" s="1006"/>
      <c r="AY247" s="1006"/>
      <c r="AZ247" s="1006"/>
      <c r="BA247" s="1006"/>
      <c r="BB247" s="1006"/>
      <c r="BC247" s="1006"/>
      <c r="BD247" s="1005"/>
      <c r="BE247" s="1006"/>
      <c r="BF247" s="1006"/>
      <c r="BG247" s="1006"/>
      <c r="BH247" s="1006"/>
      <c r="BI247" s="1006"/>
      <c r="BJ247" s="1006"/>
      <c r="BK247" s="1005"/>
      <c r="BL247" s="1006"/>
      <c r="BM247" s="1006"/>
      <c r="BN247" s="1006"/>
      <c r="BO247" s="1006"/>
      <c r="BP247" s="1006"/>
      <c r="BQ247" s="1006"/>
      <c r="BR247" s="1005"/>
      <c r="BS247" s="1006"/>
      <c r="BT247" s="1006"/>
      <c r="BU247" s="1006"/>
      <c r="BV247" s="1006"/>
      <c r="BW247" s="1006"/>
      <c r="BX247" s="1006"/>
      <c r="BY247" s="1005"/>
      <c r="BZ247" s="1006"/>
      <c r="CA247" s="1006"/>
      <c r="CB247" s="1006"/>
      <c r="CC247" s="1006"/>
      <c r="CD247" s="1006"/>
      <c r="CE247" s="1006"/>
      <c r="CF247" s="1005"/>
      <c r="CG247" s="1006"/>
      <c r="CH247" s="665"/>
      <c r="CI247" s="1008"/>
      <c r="CJ247" s="829"/>
      <c r="CK247" s="829" t="str">
        <f t="shared" si="4"/>
        <v>Добавить группу потребителей</v>
      </c>
      <c r="CL247" s="829"/>
      <c r="CM247" s="829"/>
      <c r="CN247" s="829"/>
      <c r="CO247" s="1008"/>
      <c r="CP247" s="1008"/>
      <c r="CQ247" s="1008"/>
      <c r="CR247" s="1008"/>
      <c r="CS247" s="1008"/>
      <c r="CT247" s="1008"/>
      <c r="CU247" s="1008"/>
    </row>
    <row r="248" spans="1:99" s="990" customFormat="1" ht="15" customHeight="1">
      <c r="A248" s="1206"/>
      <c r="B248" s="1206"/>
      <c r="C248" s="1206"/>
      <c r="D248" s="1206"/>
      <c r="E248" s="964"/>
      <c r="F248" s="1026"/>
      <c r="G248" s="1026"/>
      <c r="H248" s="1026"/>
      <c r="I248" s="979"/>
      <c r="J248" s="994"/>
      <c r="K248" s="963"/>
      <c r="L248" s="688"/>
      <c r="M248" s="1001" t="s">
        <v>12</v>
      </c>
      <c r="N248" s="1006"/>
      <c r="O248" s="1006"/>
      <c r="P248" s="1006"/>
      <c r="Q248" s="1006"/>
      <c r="R248" s="1006"/>
      <c r="S248" s="1006"/>
      <c r="T248" s="1006"/>
      <c r="U248" s="1005"/>
      <c r="V248" s="1006"/>
      <c r="W248" s="1006"/>
      <c r="X248" s="1006"/>
      <c r="Y248" s="1006"/>
      <c r="Z248" s="1006"/>
      <c r="AA248" s="1006"/>
      <c r="AB248" s="1005"/>
      <c r="AC248" s="1006"/>
      <c r="AD248" s="1006"/>
      <c r="AE248" s="1006"/>
      <c r="AF248" s="1006"/>
      <c r="AG248" s="1006"/>
      <c r="AH248" s="1006"/>
      <c r="AI248" s="1005"/>
      <c r="AJ248" s="1006"/>
      <c r="AK248" s="1006"/>
      <c r="AL248" s="1006"/>
      <c r="AM248" s="1006"/>
      <c r="AN248" s="1006"/>
      <c r="AO248" s="1006"/>
      <c r="AP248" s="1005"/>
      <c r="AQ248" s="1006"/>
      <c r="AR248" s="1006"/>
      <c r="AS248" s="1006"/>
      <c r="AT248" s="1006"/>
      <c r="AU248" s="1006"/>
      <c r="AV248" s="1006"/>
      <c r="AW248" s="1005"/>
      <c r="AX248" s="1006"/>
      <c r="AY248" s="1006"/>
      <c r="AZ248" s="1006"/>
      <c r="BA248" s="1006"/>
      <c r="BB248" s="1006"/>
      <c r="BC248" s="1006"/>
      <c r="BD248" s="1005"/>
      <c r="BE248" s="1006"/>
      <c r="BF248" s="1006"/>
      <c r="BG248" s="1006"/>
      <c r="BH248" s="1006"/>
      <c r="BI248" s="1006"/>
      <c r="BJ248" s="1006"/>
      <c r="BK248" s="1005"/>
      <c r="BL248" s="1006"/>
      <c r="BM248" s="1006"/>
      <c r="BN248" s="1006"/>
      <c r="BO248" s="1006"/>
      <c r="BP248" s="1006"/>
      <c r="BQ248" s="1006"/>
      <c r="BR248" s="1005"/>
      <c r="BS248" s="1006"/>
      <c r="BT248" s="1006"/>
      <c r="BU248" s="1006"/>
      <c r="BV248" s="1006"/>
      <c r="BW248" s="1006"/>
      <c r="BX248" s="1006"/>
      <c r="BY248" s="1005"/>
      <c r="BZ248" s="1006"/>
      <c r="CA248" s="1006"/>
      <c r="CB248" s="1006"/>
      <c r="CC248" s="1006"/>
      <c r="CD248" s="1006"/>
      <c r="CE248" s="1006"/>
      <c r="CF248" s="1005"/>
      <c r="CG248" s="1006"/>
      <c r="CH248" s="665"/>
      <c r="CI248" s="1008"/>
      <c r="CJ248" s="829"/>
      <c r="CK248" s="829" t="str">
        <f t="shared" si="4"/>
        <v>Добавить схему подключения</v>
      </c>
      <c r="CL248" s="829"/>
      <c r="CM248" s="829"/>
      <c r="CN248" s="829"/>
      <c r="CO248" s="1008"/>
      <c r="CP248" s="1008"/>
      <c r="CQ248" s="1008"/>
      <c r="CR248" s="1008"/>
      <c r="CS248" s="1008"/>
      <c r="CT248" s="1008"/>
      <c r="CU248" s="1008"/>
    </row>
    <row r="249" spans="1:99" s="990" customFormat="1" ht="15" customHeight="1">
      <c r="A249" s="1206"/>
      <c r="B249" s="1206"/>
      <c r="C249" s="1206"/>
      <c r="D249" s="964"/>
      <c r="E249" s="964"/>
      <c r="F249" s="1026"/>
      <c r="G249" s="1026"/>
      <c r="H249" s="1026"/>
      <c r="I249" s="979"/>
      <c r="J249" s="994"/>
      <c r="K249" s="963"/>
      <c r="L249" s="688"/>
      <c r="M249" s="1000" t="s">
        <v>17</v>
      </c>
      <c r="N249" s="1006"/>
      <c r="O249" s="1006"/>
      <c r="P249" s="1006"/>
      <c r="Q249" s="1006"/>
      <c r="R249" s="1006"/>
      <c r="S249" s="1006"/>
      <c r="T249" s="1006"/>
      <c r="U249" s="1005"/>
      <c r="V249" s="1006"/>
      <c r="W249" s="1006"/>
      <c r="X249" s="1006"/>
      <c r="Y249" s="1006"/>
      <c r="Z249" s="1006"/>
      <c r="AA249" s="1006"/>
      <c r="AB249" s="1005"/>
      <c r="AC249" s="1006"/>
      <c r="AD249" s="1006"/>
      <c r="AE249" s="1006"/>
      <c r="AF249" s="1006"/>
      <c r="AG249" s="1006"/>
      <c r="AH249" s="1006"/>
      <c r="AI249" s="1005"/>
      <c r="AJ249" s="1006"/>
      <c r="AK249" s="1006"/>
      <c r="AL249" s="1006"/>
      <c r="AM249" s="1006"/>
      <c r="AN249" s="1006"/>
      <c r="AO249" s="1006"/>
      <c r="AP249" s="1005"/>
      <c r="AQ249" s="1006"/>
      <c r="AR249" s="1006"/>
      <c r="AS249" s="1006"/>
      <c r="AT249" s="1006"/>
      <c r="AU249" s="1006"/>
      <c r="AV249" s="1006"/>
      <c r="AW249" s="1005"/>
      <c r="AX249" s="1006"/>
      <c r="AY249" s="1006"/>
      <c r="AZ249" s="1006"/>
      <c r="BA249" s="1006"/>
      <c r="BB249" s="1006"/>
      <c r="BC249" s="1006"/>
      <c r="BD249" s="1005"/>
      <c r="BE249" s="1006"/>
      <c r="BF249" s="1006"/>
      <c r="BG249" s="1006"/>
      <c r="BH249" s="1006"/>
      <c r="BI249" s="1006"/>
      <c r="BJ249" s="1006"/>
      <c r="BK249" s="1005"/>
      <c r="BL249" s="1006"/>
      <c r="BM249" s="1006"/>
      <c r="BN249" s="1006"/>
      <c r="BO249" s="1006"/>
      <c r="BP249" s="1006"/>
      <c r="BQ249" s="1006"/>
      <c r="BR249" s="1005"/>
      <c r="BS249" s="1006"/>
      <c r="BT249" s="1006"/>
      <c r="BU249" s="1006"/>
      <c r="BV249" s="1006"/>
      <c r="BW249" s="1006"/>
      <c r="BX249" s="1006"/>
      <c r="BY249" s="1005"/>
      <c r="BZ249" s="1006"/>
      <c r="CA249" s="1006"/>
      <c r="CB249" s="1006"/>
      <c r="CC249" s="1006"/>
      <c r="CD249" s="1006"/>
      <c r="CE249" s="1006"/>
      <c r="CF249" s="1005"/>
      <c r="CG249" s="1006"/>
      <c r="CH249" s="665"/>
      <c r="CI249" s="1008"/>
      <c r="CJ249" s="829"/>
      <c r="CK249" s="829" t="str">
        <f t="shared" si="4"/>
        <v>Добавить источник тепловой энергии</v>
      </c>
      <c r="CL249" s="829"/>
      <c r="CM249" s="829"/>
      <c r="CN249" s="829"/>
      <c r="CO249" s="1008"/>
      <c r="CP249" s="1008"/>
      <c r="CQ249" s="1008"/>
      <c r="CR249" s="1008"/>
      <c r="CS249" s="1008"/>
      <c r="CT249" s="1008"/>
      <c r="CU249" s="1008"/>
    </row>
    <row r="250" spans="1:99" s="990" customFormat="1" ht="15" customHeight="1">
      <c r="A250" s="1206"/>
      <c r="B250" s="1206"/>
      <c r="C250" s="964"/>
      <c r="D250" s="964"/>
      <c r="E250" s="964"/>
      <c r="F250" s="964"/>
      <c r="G250" s="969"/>
      <c r="H250" s="979"/>
      <c r="I250" s="967"/>
      <c r="J250" s="994"/>
      <c r="K250" s="968"/>
      <c r="L250" s="688"/>
      <c r="M250" s="999" t="s">
        <v>18</v>
      </c>
      <c r="N250" s="1006"/>
      <c r="O250" s="1006"/>
      <c r="P250" s="1006"/>
      <c r="Q250" s="1006"/>
      <c r="R250" s="1006"/>
      <c r="S250" s="1006"/>
      <c r="T250" s="1006"/>
      <c r="U250" s="1005"/>
      <c r="V250" s="1006"/>
      <c r="W250" s="1006"/>
      <c r="X250" s="1006"/>
      <c r="Y250" s="1006"/>
      <c r="Z250" s="1006"/>
      <c r="AA250" s="1006"/>
      <c r="AB250" s="1005"/>
      <c r="AC250" s="1006"/>
      <c r="AD250" s="1006"/>
      <c r="AE250" s="1006"/>
      <c r="AF250" s="1006"/>
      <c r="AG250" s="1006"/>
      <c r="AH250" s="1006"/>
      <c r="AI250" s="1005"/>
      <c r="AJ250" s="1006"/>
      <c r="AK250" s="1006"/>
      <c r="AL250" s="1006"/>
      <c r="AM250" s="1006"/>
      <c r="AN250" s="1006"/>
      <c r="AO250" s="1006"/>
      <c r="AP250" s="1005"/>
      <c r="AQ250" s="1006"/>
      <c r="AR250" s="1006"/>
      <c r="AS250" s="1006"/>
      <c r="AT250" s="1006"/>
      <c r="AU250" s="1006"/>
      <c r="AV250" s="1006"/>
      <c r="AW250" s="1005"/>
      <c r="AX250" s="1006"/>
      <c r="AY250" s="1006"/>
      <c r="AZ250" s="1006"/>
      <c r="BA250" s="1006"/>
      <c r="BB250" s="1006"/>
      <c r="BC250" s="1006"/>
      <c r="BD250" s="1005"/>
      <c r="BE250" s="1006"/>
      <c r="BF250" s="1006"/>
      <c r="BG250" s="1006"/>
      <c r="BH250" s="1006"/>
      <c r="BI250" s="1006"/>
      <c r="BJ250" s="1006"/>
      <c r="BK250" s="1005"/>
      <c r="BL250" s="1006"/>
      <c r="BM250" s="1006"/>
      <c r="BN250" s="1006"/>
      <c r="BO250" s="1006"/>
      <c r="BP250" s="1006"/>
      <c r="BQ250" s="1006"/>
      <c r="BR250" s="1005"/>
      <c r="BS250" s="1006"/>
      <c r="BT250" s="1006"/>
      <c r="BU250" s="1006"/>
      <c r="BV250" s="1006"/>
      <c r="BW250" s="1006"/>
      <c r="BX250" s="1006"/>
      <c r="BY250" s="1005"/>
      <c r="BZ250" s="1006"/>
      <c r="CA250" s="1006"/>
      <c r="CB250" s="1006"/>
      <c r="CC250" s="1006"/>
      <c r="CD250" s="1006"/>
      <c r="CE250" s="1006"/>
      <c r="CF250" s="1005"/>
      <c r="CG250" s="1006"/>
      <c r="CH250" s="665"/>
      <c r="CI250" s="1008"/>
      <c r="CJ250" s="829"/>
      <c r="CK250" s="829" t="str">
        <f t="shared" si="4"/>
        <v>Добавить наименование системы теплоснабжения</v>
      </c>
      <c r="CL250" s="829"/>
      <c r="CM250" s="829"/>
      <c r="CN250" s="829"/>
      <c r="CO250" s="1008"/>
      <c r="CP250" s="1008"/>
      <c r="CQ250" s="1008"/>
      <c r="CR250" s="1008"/>
      <c r="CS250" s="1008"/>
      <c r="CT250" s="1008"/>
      <c r="CU250" s="1008"/>
    </row>
    <row r="251" spans="1:99" s="990" customFormat="1" ht="15" customHeight="1">
      <c r="A251" s="1206"/>
      <c r="B251" s="964"/>
      <c r="C251" s="964"/>
      <c r="D251" s="964"/>
      <c r="E251" s="964"/>
      <c r="F251" s="964"/>
      <c r="G251" s="969"/>
      <c r="H251" s="979"/>
      <c r="I251" s="979"/>
      <c r="J251" s="994"/>
      <c r="K251" s="963"/>
      <c r="L251" s="688"/>
      <c r="M251" s="733" t="s">
        <v>19</v>
      </c>
      <c r="N251" s="1006"/>
      <c r="O251" s="1006"/>
      <c r="P251" s="1006"/>
      <c r="Q251" s="1006"/>
      <c r="R251" s="1006"/>
      <c r="S251" s="1006"/>
      <c r="T251" s="1006"/>
      <c r="U251" s="1005"/>
      <c r="V251" s="1006"/>
      <c r="W251" s="1006"/>
      <c r="X251" s="1006"/>
      <c r="Y251" s="1006"/>
      <c r="Z251" s="1006"/>
      <c r="AA251" s="1006"/>
      <c r="AB251" s="1005"/>
      <c r="AC251" s="1006"/>
      <c r="AD251" s="1006"/>
      <c r="AE251" s="1006"/>
      <c r="AF251" s="1006"/>
      <c r="AG251" s="1006"/>
      <c r="AH251" s="1006"/>
      <c r="AI251" s="1005"/>
      <c r="AJ251" s="1006"/>
      <c r="AK251" s="1006"/>
      <c r="AL251" s="1006"/>
      <c r="AM251" s="1006"/>
      <c r="AN251" s="1006"/>
      <c r="AO251" s="1006"/>
      <c r="AP251" s="1005"/>
      <c r="AQ251" s="1006"/>
      <c r="AR251" s="1006"/>
      <c r="AS251" s="1006"/>
      <c r="AT251" s="1006"/>
      <c r="AU251" s="1006"/>
      <c r="AV251" s="1006"/>
      <c r="AW251" s="1005"/>
      <c r="AX251" s="1006"/>
      <c r="AY251" s="1006"/>
      <c r="AZ251" s="1006"/>
      <c r="BA251" s="1006"/>
      <c r="BB251" s="1006"/>
      <c r="BC251" s="1006"/>
      <c r="BD251" s="1005"/>
      <c r="BE251" s="1006"/>
      <c r="BF251" s="1006"/>
      <c r="BG251" s="1006"/>
      <c r="BH251" s="1006"/>
      <c r="BI251" s="1006"/>
      <c r="BJ251" s="1006"/>
      <c r="BK251" s="1005"/>
      <c r="BL251" s="1006"/>
      <c r="BM251" s="1006"/>
      <c r="BN251" s="1006"/>
      <c r="BO251" s="1006"/>
      <c r="BP251" s="1006"/>
      <c r="BQ251" s="1006"/>
      <c r="BR251" s="1005"/>
      <c r="BS251" s="1006"/>
      <c r="BT251" s="1006"/>
      <c r="BU251" s="1006"/>
      <c r="BV251" s="1006"/>
      <c r="BW251" s="1006"/>
      <c r="BX251" s="1006"/>
      <c r="BY251" s="1005"/>
      <c r="BZ251" s="1006"/>
      <c r="CA251" s="1006"/>
      <c r="CB251" s="1006"/>
      <c r="CC251" s="1006"/>
      <c r="CD251" s="1006"/>
      <c r="CE251" s="1006"/>
      <c r="CF251" s="1005"/>
      <c r="CG251" s="1006"/>
      <c r="CH251" s="665"/>
      <c r="CI251" s="1008"/>
      <c r="CJ251" s="829"/>
      <c r="CK251" s="829" t="str">
        <f t="shared" si="4"/>
        <v>Добавить территорию действия тарифа</v>
      </c>
      <c r="CL251" s="829"/>
      <c r="CM251" s="829"/>
      <c r="CN251" s="829"/>
      <c r="CO251" s="1008"/>
      <c r="CP251" s="1008"/>
      <c r="CQ251" s="1008"/>
      <c r="CR251" s="1008"/>
      <c r="CS251" s="1008"/>
      <c r="CT251" s="1008"/>
      <c r="CU251" s="1008"/>
    </row>
    <row r="252" spans="1:99" s="989" customFormat="1" ht="15" customHeight="1">
      <c r="L252" s="492"/>
      <c r="M252" s="736" t="s">
        <v>309</v>
      </c>
      <c r="N252" s="1006"/>
      <c r="O252" s="1006"/>
      <c r="P252" s="1006"/>
      <c r="Q252" s="1006"/>
      <c r="R252" s="1006"/>
      <c r="S252" s="1006"/>
      <c r="T252" s="1006"/>
      <c r="U252" s="1005"/>
      <c r="V252" s="1006"/>
      <c r="W252" s="665"/>
      <c r="X252" s="1010"/>
      <c r="Y252" s="1010"/>
      <c r="Z252" s="1010"/>
      <c r="AA252" s="1010"/>
      <c r="AB252" s="1010"/>
      <c r="AC252" s="1010"/>
      <c r="AD252" s="1010"/>
      <c r="AE252" s="1010"/>
      <c r="AF252" s="1010"/>
      <c r="AG252" s="1010"/>
      <c r="AH252" s="1010"/>
    </row>
    <row r="253" spans="1:99" s="597" customFormat="1" ht="15" customHeight="1">
      <c r="A253" s="596"/>
      <c r="B253" s="596"/>
      <c r="C253" s="596"/>
      <c r="D253" s="596"/>
      <c r="E253" s="596"/>
      <c r="F253" s="596"/>
      <c r="G253" s="595"/>
      <c r="H253" s="596"/>
      <c r="I253" s="406"/>
      <c r="J253" s="682"/>
      <c r="K253" s="406"/>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99" s="35" customFormat="1" ht="11.25">
      <c r="A254" s="35" t="s">
        <v>277</v>
      </c>
    </row>
    <row r="255" spans="1:99" ht="11.25"/>
    <row r="256" spans="1:99"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6"/>
      <c r="F292" s="1086"/>
      <c r="G292" s="1086"/>
      <c r="H292" s="1086"/>
      <c r="I292" s="1091"/>
      <c r="J292" s="313"/>
      <c r="K292" s="314"/>
      <c r="M292" s="452"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7"/>
      <c r="E296" s="357"/>
      <c r="F296" s="357"/>
      <c r="G296" s="357"/>
      <c r="H296" s="357"/>
      <c r="I296" s="357"/>
      <c r="J296" s="357"/>
      <c r="K296" s="357"/>
      <c r="L296" s="357"/>
      <c r="U296" s="262"/>
    </row>
    <row r="297" spans="1:83" s="265" customFormat="1" ht="15" customHeight="1">
      <c r="A297" s="89"/>
      <c r="B297" s="186" t="s">
        <v>405</v>
      </c>
      <c r="C297" s="1296"/>
      <c r="D297" s="1161">
        <v>1</v>
      </c>
      <c r="E297" s="1208"/>
      <c r="F297" s="351"/>
      <c r="G297" s="188">
        <v>0</v>
      </c>
      <c r="H297" s="356"/>
      <c r="I297" s="250"/>
      <c r="J297" s="393" t="s">
        <v>519</v>
      </c>
      <c r="K297" s="155"/>
      <c r="L297" s="266"/>
      <c r="M297" s="212" t="e">
        <f ca="1">mergeValue(H297)</f>
        <v>#NAME?</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96"/>
      <c r="D298" s="1161"/>
      <c r="E298" s="1208"/>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7"/>
      <c r="G301" s="357"/>
      <c r="H301" s="357"/>
      <c r="I301" s="357"/>
      <c r="J301" s="357"/>
      <c r="K301" s="357"/>
      <c r="L301" s="357"/>
      <c r="Q301" s="268"/>
      <c r="U301" s="262"/>
    </row>
    <row r="302" spans="1:83" s="265" customFormat="1" ht="15" customHeight="1">
      <c r="A302" s="89"/>
      <c r="B302" s="186" t="s">
        <v>405</v>
      </c>
      <c r="C302" s="1297"/>
      <c r="D302" s="249"/>
      <c r="E302" s="454"/>
      <c r="F302" s="1298"/>
      <c r="G302" s="1161">
        <v>0</v>
      </c>
      <c r="H302" s="1163"/>
      <c r="I302" s="250"/>
      <c r="J302" s="393" t="s">
        <v>519</v>
      </c>
      <c r="K302" s="155"/>
      <c r="L302" s="266"/>
      <c r="M302" s="212" t="e">
        <f ca="1">mergeValue(H302)</f>
        <v>#NAME?</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97"/>
      <c r="D303" s="249"/>
      <c r="E303" s="454"/>
      <c r="F303" s="1298"/>
      <c r="G303" s="1161"/>
      <c r="H303" s="1163"/>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7"/>
      <c r="D307" s="261"/>
      <c r="E307" s="455"/>
      <c r="F307" s="261"/>
      <c r="G307" s="261"/>
      <c r="H307" s="261"/>
      <c r="I307" s="221"/>
      <c r="J307" s="188">
        <v>0</v>
      </c>
      <c r="K307" s="396"/>
      <c r="L307" s="247"/>
      <c r="M307" s="212" t="e">
        <f ca="1">mergeValue(H307)</f>
        <v>#NAME?</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2"/>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2"/>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4">
        <v>1</v>
      </c>
      <c r="B337" s="214"/>
      <c r="C337" s="214"/>
      <c r="D337" s="214"/>
      <c r="F337" s="333" t="e">
        <f ca="1">"2." &amp;mergeValue(A337)</f>
        <v>#NAME?</v>
      </c>
      <c r="G337" s="415" t="s">
        <v>494</v>
      </c>
      <c r="H337" s="316"/>
      <c r="I337" s="196" t="s">
        <v>590</v>
      </c>
      <c r="J337" s="332"/>
      <c r="K337" s="214"/>
      <c r="L337" s="214"/>
      <c r="M337" s="214"/>
      <c r="N337" s="214"/>
      <c r="O337" s="214"/>
      <c r="P337" s="214"/>
      <c r="Q337" s="214"/>
      <c r="R337" s="214"/>
      <c r="S337" s="214"/>
      <c r="T337" s="214"/>
    </row>
    <row r="338" spans="1:20" s="190" customFormat="1" ht="90">
      <c r="A338" s="1204"/>
      <c r="B338" s="214"/>
      <c r="C338" s="214"/>
      <c r="D338" s="214"/>
      <c r="F338" s="333" t="e">
        <f ca="1">"3." &amp;mergeValue(A338)</f>
        <v>#NAME?</v>
      </c>
      <c r="G338" s="415" t="s">
        <v>495</v>
      </c>
      <c r="H338" s="316"/>
      <c r="I338" s="196" t="s">
        <v>588</v>
      </c>
      <c r="J338" s="332"/>
      <c r="K338" s="214"/>
      <c r="L338" s="214"/>
      <c r="M338" s="214"/>
      <c r="N338" s="214"/>
      <c r="O338" s="214"/>
      <c r="P338" s="214"/>
      <c r="Q338" s="214"/>
      <c r="R338" s="214"/>
      <c r="S338" s="214"/>
      <c r="T338" s="214"/>
    </row>
    <row r="339" spans="1:20" s="190" customFormat="1" ht="45">
      <c r="A339" s="1204"/>
      <c r="B339" s="214"/>
      <c r="C339" s="214"/>
      <c r="D339" s="214"/>
      <c r="F339" s="333" t="e">
        <f ca="1">"4."&amp;mergeValue(A339)</f>
        <v>#NAME?</v>
      </c>
      <c r="G339" s="415" t="s">
        <v>496</v>
      </c>
      <c r="H339" s="317" t="s">
        <v>458</v>
      </c>
      <c r="I339" s="196"/>
      <c r="J339" s="332"/>
      <c r="K339" s="214"/>
      <c r="L339" s="214"/>
      <c r="M339" s="214"/>
      <c r="N339" s="214"/>
      <c r="O339" s="214"/>
      <c r="P339" s="214"/>
      <c r="Q339" s="214"/>
      <c r="R339" s="214"/>
      <c r="S339" s="214"/>
      <c r="T339" s="214"/>
    </row>
    <row r="340" spans="1:20" s="190" customFormat="1" ht="101.25">
      <c r="A340" s="1204"/>
      <c r="B340" s="1204">
        <v>1</v>
      </c>
      <c r="C340" s="340"/>
      <c r="D340" s="340"/>
      <c r="F340" s="333" t="e">
        <f ca="1">"4."&amp;mergeValue(A340) &amp;"."&amp;mergeValue(B340)</f>
        <v>#NAME?</v>
      </c>
      <c r="G340" s="323" t="s">
        <v>592</v>
      </c>
      <c r="H340" s="316" t="str">
        <f>IF(region_name="","",region_name)</f>
        <v>Республика Татарстан</v>
      </c>
      <c r="I340" s="196" t="s">
        <v>499</v>
      </c>
      <c r="J340" s="332"/>
      <c r="K340" s="214"/>
      <c r="L340" s="214"/>
      <c r="M340" s="214"/>
      <c r="N340" s="214"/>
      <c r="O340" s="214"/>
      <c r="P340" s="214"/>
      <c r="Q340" s="214"/>
      <c r="R340" s="214"/>
      <c r="S340" s="214"/>
      <c r="T340" s="214"/>
    </row>
    <row r="341" spans="1:20" s="190" customFormat="1" ht="191.25">
      <c r="A341" s="1204"/>
      <c r="B341" s="1204"/>
      <c r="C341" s="1204">
        <v>1</v>
      </c>
      <c r="D341" s="340"/>
      <c r="F341" s="333" t="e">
        <f ca="1">"4."&amp;mergeValue(A341) &amp;"."&amp;mergeValue(B341)&amp;"."&amp;mergeValue(C341)</f>
        <v>#NAME?</v>
      </c>
      <c r="G341" s="339" t="s">
        <v>497</v>
      </c>
      <c r="H341" s="316"/>
      <c r="I341" s="196" t="s">
        <v>500</v>
      </c>
      <c r="J341" s="332"/>
      <c r="K341" s="214"/>
      <c r="L341" s="214"/>
      <c r="M341" s="214"/>
      <c r="N341" s="214"/>
      <c r="O341" s="214"/>
      <c r="P341" s="214"/>
      <c r="Q341" s="214"/>
      <c r="R341" s="214"/>
      <c r="S341" s="214"/>
      <c r="T341" s="214"/>
    </row>
    <row r="342" spans="1:20" s="190" customFormat="1" ht="33.75" customHeight="1">
      <c r="A342" s="1204"/>
      <c r="B342" s="1204"/>
      <c r="C342" s="1204"/>
      <c r="D342" s="340">
        <v>1</v>
      </c>
      <c r="F342" s="333" t="e">
        <f ca="1">"4."&amp;mergeValue(A342) &amp;"."&amp;mergeValue(B342)&amp;"."&amp;mergeValue(C342)&amp;"."&amp;mergeValue(D342)</f>
        <v>#NAME?</v>
      </c>
      <c r="G342" s="418" t="s">
        <v>498</v>
      </c>
      <c r="H342" s="316"/>
      <c r="I342" s="1205" t="s">
        <v>591</v>
      </c>
      <c r="J342" s="332"/>
      <c r="K342" s="214"/>
      <c r="L342" s="214"/>
      <c r="M342" s="214"/>
      <c r="N342" s="214"/>
      <c r="O342" s="214"/>
      <c r="P342" s="214"/>
      <c r="Q342" s="214"/>
      <c r="R342" s="214"/>
      <c r="S342" s="214"/>
      <c r="T342" s="214"/>
    </row>
    <row r="343" spans="1:20" s="190" customFormat="1" ht="18.75">
      <c r="A343" s="1204"/>
      <c r="B343" s="1204"/>
      <c r="C343" s="1204"/>
      <c r="D343" s="340"/>
      <c r="F343" s="422"/>
      <c r="G343" s="423" t="s">
        <v>4</v>
      </c>
      <c r="H343" s="424"/>
      <c r="I343" s="1205"/>
      <c r="J343" s="332"/>
      <c r="K343" s="214"/>
      <c r="L343" s="214"/>
      <c r="M343" s="214"/>
      <c r="N343" s="214"/>
      <c r="O343" s="214"/>
      <c r="P343" s="214"/>
      <c r="Q343" s="214"/>
      <c r="R343" s="214"/>
      <c r="S343" s="214"/>
      <c r="T343" s="214"/>
    </row>
    <row r="344" spans="1:20" s="190" customFormat="1" ht="18.75">
      <c r="A344" s="1204"/>
      <c r="B344" s="1204"/>
      <c r="C344" s="340"/>
      <c r="D344" s="340"/>
      <c r="F344" s="336"/>
      <c r="G344" s="149" t="s">
        <v>403</v>
      </c>
      <c r="H344" s="337"/>
      <c r="I344" s="338"/>
      <c r="J344" s="332"/>
      <c r="K344" s="214"/>
      <c r="L344" s="214"/>
      <c r="M344" s="214"/>
      <c r="N344" s="214"/>
      <c r="O344" s="214"/>
      <c r="P344" s="214"/>
      <c r="Q344" s="214"/>
      <c r="R344" s="214"/>
      <c r="S344" s="214"/>
      <c r="T344" s="214"/>
    </row>
    <row r="345" spans="1:20" s="190" customFormat="1" ht="18.75">
      <c r="A345" s="1204"/>
      <c r="B345" s="214"/>
      <c r="C345" s="214"/>
      <c r="D345" s="214"/>
      <c r="F345" s="336"/>
      <c r="G345" s="155" t="s">
        <v>506</v>
      </c>
      <c r="H345" s="337"/>
      <c r="I345" s="338"/>
      <c r="J345" s="332"/>
      <c r="K345" s="214"/>
      <c r="L345" s="214"/>
      <c r="M345" s="214"/>
      <c r="N345" s="214"/>
      <c r="O345" s="214"/>
      <c r="P345" s="214"/>
      <c r="Q345" s="214"/>
      <c r="R345" s="214"/>
      <c r="S345" s="214"/>
      <c r="T345" s="214"/>
    </row>
    <row r="346" spans="1:20" s="190" customFormat="1" ht="18.75">
      <c r="A346" s="214"/>
      <c r="B346" s="214"/>
      <c r="C346" s="214"/>
      <c r="D346" s="214"/>
      <c r="F346" s="336"/>
      <c r="G346" s="165" t="s">
        <v>505</v>
      </c>
      <c r="H346" s="337"/>
      <c r="I346" s="338"/>
      <c r="J346" s="332"/>
      <c r="K346" s="214"/>
      <c r="L346" s="214"/>
      <c r="M346" s="214"/>
      <c r="N346" s="214"/>
      <c r="O346" s="214"/>
      <c r="P346" s="214"/>
      <c r="Q346" s="214"/>
      <c r="R346" s="214"/>
      <c r="S346" s="214"/>
      <c r="T346" s="214"/>
    </row>
  </sheetData>
  <sheetProtection formatColumns="0" formatRows="0"/>
  <dataConsolidate/>
  <mergeCells count="321">
    <mergeCell ref="O146:V146"/>
    <mergeCell ref="O128:V128"/>
    <mergeCell ref="O130:V130"/>
    <mergeCell ref="W149:W151"/>
    <mergeCell ref="O163:V163"/>
    <mergeCell ref="O164:V164"/>
    <mergeCell ref="O165:V165"/>
    <mergeCell ref="O166:V166"/>
    <mergeCell ref="S149:S150"/>
    <mergeCell ref="O161:V161"/>
    <mergeCell ref="O162:V162"/>
    <mergeCell ref="R131:R132"/>
    <mergeCell ref="J243:J246"/>
    <mergeCell ref="J225:J228"/>
    <mergeCell ref="I224:I229"/>
    <mergeCell ref="CH244:CH246"/>
    <mergeCell ref="R244:R245"/>
    <mergeCell ref="S244:S245"/>
    <mergeCell ref="T244:T245"/>
    <mergeCell ref="U244:U245"/>
    <mergeCell ref="T226:T227"/>
    <mergeCell ref="W226:W228"/>
    <mergeCell ref="U226:U227"/>
    <mergeCell ref="Y244:Y245"/>
    <mergeCell ref="Z244:Z245"/>
    <mergeCell ref="AA244:AA245"/>
    <mergeCell ref="AB244:AB245"/>
    <mergeCell ref="AF244:AF245"/>
    <mergeCell ref="AG244:AG245"/>
    <mergeCell ref="AH244:AH245"/>
    <mergeCell ref="AI244:AI245"/>
    <mergeCell ref="BC244:BC245"/>
    <mergeCell ref="BD244:BD245"/>
    <mergeCell ref="AT244:AT245"/>
    <mergeCell ref="AU244:AU245"/>
    <mergeCell ref="AV244:AV245"/>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F166:F169"/>
    <mergeCell ref="D196:D201"/>
    <mergeCell ref="E197:E200"/>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I165:I170"/>
    <mergeCell ref="J166:J169"/>
    <mergeCell ref="F148:F151"/>
    <mergeCell ref="I147:I152"/>
    <mergeCell ref="J148:J151"/>
    <mergeCell ref="T211:T212"/>
    <mergeCell ref="R167:R168"/>
    <mergeCell ref="T167:T168"/>
    <mergeCell ref="U167:U168"/>
    <mergeCell ref="O182:W182"/>
    <mergeCell ref="O148:V148"/>
    <mergeCell ref="T149:T150"/>
    <mergeCell ref="R149:R150"/>
    <mergeCell ref="U149:U15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F90:F93"/>
    <mergeCell ref="I88:I95"/>
    <mergeCell ref="G109:G112"/>
    <mergeCell ref="F108:F113"/>
    <mergeCell ref="I108:I113"/>
    <mergeCell ref="A238:A251"/>
    <mergeCell ref="B239:B250"/>
    <mergeCell ref="C240:C249"/>
    <mergeCell ref="D241:D248"/>
    <mergeCell ref="E242:E247"/>
    <mergeCell ref="I242:I247"/>
    <mergeCell ref="D70:D77"/>
    <mergeCell ref="E71:E76"/>
    <mergeCell ref="A85:A98"/>
    <mergeCell ref="B86:B97"/>
    <mergeCell ref="C87:C96"/>
    <mergeCell ref="D88:D95"/>
    <mergeCell ref="E89:E94"/>
    <mergeCell ref="O70:V70"/>
    <mergeCell ref="O71:V71"/>
    <mergeCell ref="O72:V72"/>
    <mergeCell ref="O85:V85"/>
    <mergeCell ref="O86:V86"/>
    <mergeCell ref="O87:V87"/>
    <mergeCell ref="O88:V88"/>
    <mergeCell ref="O89:V89"/>
    <mergeCell ref="O90:V90"/>
    <mergeCell ref="J109:J112"/>
    <mergeCell ref="J90:J93"/>
    <mergeCell ref="O103:AA103"/>
    <mergeCell ref="O104:AA104"/>
    <mergeCell ref="O105:AA105"/>
    <mergeCell ref="U131:U132"/>
    <mergeCell ref="S131:S132"/>
    <mergeCell ref="W131:W133"/>
    <mergeCell ref="Y109:Y111"/>
    <mergeCell ref="O125:V125"/>
    <mergeCell ref="T131:T132"/>
    <mergeCell ref="AP244:AP245"/>
    <mergeCell ref="CC244:CC245"/>
    <mergeCell ref="CD244:CD245"/>
    <mergeCell ref="CE244:CE245"/>
    <mergeCell ref="CF244:CF245"/>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R73:R74"/>
    <mergeCell ref="S73:S74"/>
    <mergeCell ref="T73:T74"/>
    <mergeCell ref="O220:V220"/>
    <mergeCell ref="O238:CG238"/>
    <mergeCell ref="O239:CG239"/>
    <mergeCell ref="O240:CG240"/>
    <mergeCell ref="O241:CG241"/>
    <mergeCell ref="O242:CG242"/>
    <mergeCell ref="O243:CG243"/>
    <mergeCell ref="BV244:BV245"/>
    <mergeCell ref="BW244:BW245"/>
    <mergeCell ref="BX244:BX245"/>
    <mergeCell ref="BY244:BY245"/>
    <mergeCell ref="BO244:BO245"/>
    <mergeCell ref="BP244:BP245"/>
    <mergeCell ref="BQ244:BQ245"/>
    <mergeCell ref="BR244:BR245"/>
    <mergeCell ref="BH244:BH245"/>
    <mergeCell ref="BI244:BI245"/>
    <mergeCell ref="BJ244:BJ245"/>
    <mergeCell ref="BK244:BK245"/>
    <mergeCell ref="BA244:BA245"/>
    <mergeCell ref="BB244:BB245"/>
    <mergeCell ref="AW244:AW245"/>
    <mergeCell ref="AM244:AM245"/>
    <mergeCell ref="AN244:AN245"/>
    <mergeCell ref="AO244:AO245"/>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YP238:WYP245 WOT238:WOT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MD238:MD245 VZ238:VZ245 AFV238:AFV245 APR238:APR245 AZN238:AZN245 BJJ238:BJJ245 BTF238:BTF245 CDB238:CDB245 CMX238:CMX245 CWT238:CWT245 DGP238:DGP245 DQL238:DQL245 EAH238:EAH245 EKD238:EKD245 ETZ238:ETZ245 FDV238:FDV245 FNR238:FNR245 FXN238:FXN245 GHJ238:GHJ245 GRF238:GRF245 HBB238:HBB245 HKX238:HKX245 HUT238:HUT245 IEP238:IEP245 IOL238:IOL245 IYH238:IYH245 JID238:JID245 JRZ238:JRZ245 KBV238:KBV245 KLR238:KLR245 KVN238:KVN245 LFJ238:LFJ245 LPF238:LPF245 LZB238:LZB245 MIX238:MIX245 MST238:MST245 NCP238:NCP245 NML238:NML245 NWH238:NWH245 OGD238:OGD245 OPZ238:OPZ245 OZV238:OZV245 PJR238:PJR245 PTN238:PTN245 QDJ238:QDJ245 QNF238:QNF245 QXB238:QXB245 RGX238:RGX245 RQT238:RQT245 SAP238:SAP245 SKL238:SKL245 SUH238:SUH245 TED238:TED245 TNZ238:TNZ245 TXV238:TXV245 UHR238:UHR245 URN238:URN245 VBJ238:VBJ245 VLF238:VLF245 VVB238:VVB245 WEX238:WEX245 R15:R16 R9:R10 V15:W15 V9:W9" xr:uid="{00000000-0002-0000-2700-000000000000}">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AC244 AJ244 AQ244 AX244 BE244 BL244 BS244 BZ244" xr:uid="{00000000-0002-0000-27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LZ244 S244 WYN244 WOR244 WEV244 VUZ244 VLD244 VBH244 URL244 UHP244 TXT244 TNX244 TEB244 SUF244 SKJ244 SAN244 RQR244 RGV244 QWZ244 QND244 QDH244 PTL244 PJP244 OZT244 OPX244 OGB244 NWF244 NMJ244 NCN244 MSR244 MIV244 LYZ244 LPD244 LFH244 KVL244 KLP244 KBT244 JRX244 JIB244 IYF244 IOJ244 IEN244 HUR244 HKV244 HAZ244 GRD244 GHH244 FXL244 FNP244 FDT244 ETX244 EKB244 EAF244 DQJ244 DGN244 CWR244 CMV244 CCZ244 BTD244 BJH244 AZL244 APP244 AFT244 VX244 VV244 MB244 WYL244 WOP244 WET244 VUX244 VLB244 VBF244 URJ244 UHN244 TXR244 TNV244 TDZ244 SUD244 SKH244 SAL244 RQP244 RGT244 QWX244 QNB244 QDF244 PTJ244 PJN244 OZR244 OPV244 OFZ244 NWD244 NMH244 NCL244 MSP244 MIT244 LYX244 LPB244 LFF244 KVJ244 KLN244 KBR244 JRV244 JHZ244 IYD244 IOH244 IEL244 HUP244 HKT244 HAX244 GRB244 GHF244 FXJ244 FNN244 FDR244 ETV244 EJZ244 EAD244 DQH244 DGL244 CWP244 CMT244 CCX244 BTB244 BJF244 AZJ244 APN244 AFR244 S9:S10 S15:S16 U55 Z120 Z109:Z110 U167 V183 U91:U92 U244 Z244 AB244 AG244 AI244 AN244 AP244 AU244 AW244 BB244 BD244 BI244 BK244 BP244 BR244 BW244 BY244 CD244 CF244" xr:uid="{00000000-0002-0000-2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YM244 WOQ244 WEU244 VUY244 VLC244 VBG244 URK244 UHO244 TXS244 TNW244 TEA244 SUE244 SKI244 SAM244 RQQ244 RGU244 QWY244 QNC244 QDG244 PTK244 PJO244 OZS244 OPW244 OGA244 NWE244 NMI244 NCM244 MSQ244 MIU244 LYY244 LPC244 LFG244 KVK244 KLO244 KBS244 JRW244 JIA244 IYE244 IOI244 IEM244 HUQ244 HKU244 HAY244 GRC244 GHG244 FXK244 FNO244 FDS244 ETW244 EKA244 EAE244 DQI244 DGM244 CWQ244 CMU244 CCY244 BTC244 BJG244 AZK244 APO244 AFS244 VW244 MA244 T244 WYK244 WOO244 WES244 VUW244 VLA244 VBE244 URI244 UHM244 TXQ244 TNU244 TDY244 SUC244 SKG244 SAK244 RQO244 RGS244 QWW244 QNA244 QDE244 PTI244 PJM244 OZQ244 OPU244 OFY244 NWC244 NMG244 NCK244 MSO244 MIS244 LYW244 LPA244 LFE244 KVI244 KLM244 KBQ244 JRU244 JHY244 IYC244 IOG244 IEK244 HUO244 HKS244 HAW244 GRA244 GHE244 FXI244 FNM244 FDQ244 ETU244 EJY244 EAC244 DQG244 DGK244 CWO244 CMS244 CCW244 BTA244 BJE244 AZI244 APM244 AFQ244 VU244 LY244 Y244 AA244 AF244 AH244 AM244 AO244 AT244 AV244 BA244 BC244 BH244 BJ244 BO244 BQ244 BV244 BX244 CC244 CE244" xr:uid="{00000000-0002-0000-2700-000003000000}"/>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LX245 VT245 AFP245 APL245 AZH245 BJD245 BSZ245 CCV245 CMR245 CWN245 DGJ245 DQF245 EAB245 EJX245 ETT245 FDP245 FNL245 FXH245 GHD245 GQZ245 HAV245 HKR245 HUN245 IEJ245 IOF245 IYB245 JHX245 JRT245 KBP245 KLL245 KVH245 LFD245 LOZ245 LYV245 MIR245 MSN245 NCJ245 NMF245 NWB245 OFX245 OPT245 OZP245 PJL245 PTH245 QDD245 QMZ245 QWV245 RGR245 RQN245 SAJ245 SKF245 SUB245 TDX245 TNT245 TXP245 UHL245 URH245 VBD245 VKZ245 VUV245 WER245 WON245 WYJ245 X245 AE245 AL245 AS245 AZ245 BG245 BN245 BU245 CB245" xr:uid="{00000000-0002-0000-2700-00000400000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xr:uid="{00000000-0002-0000-27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xr:uid="{00000000-0002-0000-27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6" xr:uid="{00000000-0002-0000-2700-000007000000}">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EP243:WEW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UT243:VVA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VBB243:VBI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KX243:VLE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HJ243:UHQ243 WYH243:WYO243 WOL243:WOS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RF243:URM243 LV243:MC243 VR243:VY243 AFN243:AFU243 APJ243:APQ243 AZF243:AZM243 BJB243:BJI243 BSX243:BTE243 CCT243:CDA243 CMP243:CMW243 CWL243:CWS243 DGH243:DGO243 DQD243:DQK243 DZZ243:EAG243 EJV243:EKC243 ETR243:ETY243 FDN243:FDU243 FNJ243:FNQ243 FXF243:FXM243 GHB243:GHI243 GQX243:GRE243 HAT243:HBA243 HKP243:HKW243 HUL243:HUS243 IEH243:IEO243 IOD243:IOK243 IXZ243:IYG243 JHV243:JIC243 JRR243:JRY243 KBN243:KBU243 KLJ243:KLQ243 KVF243:KVM243 LFB243:LFI243 LOX243:LPE243 LYT243:LZA243 MIP243:MIW243 MSL243:MSS243 NCH243:NCO243 NMD243:NMK243 NVZ243:NWG243 OFV243:OGC243 OPR243:OPY243 OZN243:OZU243 PJJ243:PJQ243 PTF243:PTM243 QDB243:QDI243 QMX243:QNE243 QWT243:QXA243 RGP243:RGW243 RQL243:RQS243 SAH243:SAO243 SKD243:SKK243 STZ243:SUG243 TDV243:TEC243 TNR243:TNY243 TXN243:TXU243" xr:uid="{00000000-0002-0000-27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LV242 VR242 AFN242 APJ242 AZF242 BJB242 BSX242 CCT242 CMP242 CWL242 DGH242 DQD242 DZZ242 EJV242 ETR242 FDN242 FNJ242 FXF242 GHB242 GQX242 HAT242 HKP242 HUL242 IEH242 IOD242 IXZ242 JHV242 JRR242 KBN242 KLJ242 KVF242 LFB242 LOX242 LYT242 MIP242 MSL242 NCH242 NMD242 NVZ242 OFV242 OPR242 OZN242 PJJ242 PTF242 QDB242 QMX242 QWT242 RGP242 RQL242 SAH242 SKD242 STZ242 TDV242 TNR242 TXN242 UHJ242 URF242 VBB242 VKX242 VUT242 WEP242 WOL242 WYH242" xr:uid="{00000000-0002-0000-2700-000009000000}">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xr:uid="{00000000-0002-0000-2700-00000A000000}">
      <formula1>kind_of_cons</formula1>
    </dataValidation>
    <dataValidation type="list" allowBlank="1" showInputMessage="1" showErrorMessage="1" errorTitle="Ошибка" error="Выберите значение из списка" sqref="WVU91 WVU131 LT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VP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FL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PH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ZD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YF244 WOJ244 WEN244 VUR244 VKV244 VAZ244 URD244 UHH244 TXL244 TNP244 TDT244 STX244 SKB244 SAF244 RQJ244 RGN244 QWR244 QMV244 QCZ244 PTD244 PJH244 OZL244 OPP244 OFT244 NVX244 NMB244 NCF244 MSJ244 MIN244 LYR244 LOV244 LEZ244 KVD244 KLH244 KBL244 JRP244 JHT244 IXX244 IOB244 IEF244 HUJ244 HKN244 HAR244 GQV244 GGZ244 FXD244 FNH244 FDL244 ETP244 EJT244 DZX244 DQB244 DGF244 CWJ244 CMN244 CCR244 BSV244 BIZ244 M37 M55 M73 M91 M131" xr:uid="{00000000-0002-0000-27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7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7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7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xr:uid="{00000000-0002-0000-27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xr:uid="{00000000-0002-0000-2700-000010000000}">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IM246:MIX251 MGB252:MGM253 AFK246:AFV251 ACZ252:ADK253 GGY246:GHJ251 GEN252:GEY253 LS246:MD251 JH252:JS253 LYQ246:LZB251 LWF252:LWQ253 VO246:VZ251 TD252:TO253 DGE246:DGP251 DDT252:DEE253 WYE246:WYP251 WVT252:WWE253 LOU246:LPF251 LMJ252:LMU253 WOI246:WOT251 WLX252:WMI253 FXC246:FXN251 FUR252:FVC253 WEM246:WEX251 WCB252:WCM253 LEY246:LFJ251 LCN252:LCY253 VUQ246:VVB251 VSF252:VSQ253 BSU246:BTF251 BQJ252:BQU253 VKU246:VLF251 VIJ252:VIU253 KVC246:KVN251 KSR252:KTC253 VAY246:VBJ251 UYN252:UYY253 FNG246:FNR251 FKV252:FLG253 URC246:URN251 UOR252:UPC253 KLG246:KLR251 KIV252:KJG253 UHG246:UHR251 UEV252:UFG253 CWI246:CWT251 CTX252:CUI253 TXK246:TXV251 TUZ252:TVK253 KBK246:KBV251 JYZ252:JZK253 TNO246:TNZ251 TLD252:TLO253 FDK246:FDV251 FAZ252:FBK253 TDS246:TED251 TBH252:TBS253 JRO246:JRZ251 JPD252:JPO253 STW246:SUH251 SRL252:SRW253 AZC246:AZN251 AWR252:AXC253 SKA246:SKL251 SHP252:SIA253 JHS246:JID251 JFH252:JFS253 SAE246:SAP251 RXT252:RYE253 ETO246:ETZ251 ERD252:ERO253 RQI246:RQT251 RNX252:ROI253 IXW246:IYH251 IVL252:IVW253 RGM246:RGX251 REB252:REM253 CMM246:CMX251 CKB252:CKM253 QWQ246:QXB251 QUF252:QUQ253 IOA246:IOL251 ILP252:IMA253 QMU246:QNF251 QKJ252:QKU253 EJS246:EKD251 EHH252:EHS253 QCY246:QDJ251 QAN252:QAY253 IEE246:IEP251 IBT252:ICE253 PTC246:PTN251 PQR252:PRC253 BIY246:BJJ251 BGN252:BGY253 PJG246:PJR251 PGV252:PHG253 HUI246:HUT251 HRX252:HSI253 OZK246:OZV251 OWZ252:OXK253 DZW246:EAH251 DXL252:DXW253 OPO246:OPZ251 OND252:ONO253 HKM246:HKX251 HIB252:HIM253 OFS246:OGD251 ODH252:ODS253 CCQ246:CDB251 CAF252:CAQ253 NVW246:NWH251 NTL252:NTW253 HAQ246:HBB251 GYF252:GYQ253 NMA246:NML251 NJP252:NKA253 DQA246:DQL251 DNP252:DOA253 NCE246:NCP251 MZT252:NAE253 GQU246:GRF251 GOJ252:GOU253 MSI246:MST251 MPX252:MQI253 APG246:APR251 L246:CG246 L247:CH251" xr:uid="{00000000-0002-0000-2700-000011000000}"/>
    <dataValidation type="list" allowBlank="1" showInputMessage="1" showErrorMessage="1" errorTitle="Ошибка" error="Выберите значение из списка" prompt="Выберите значение из списка" sqref="E292" xr:uid="{00000000-0002-0000-27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xr:uid="{00000000-0002-0000-2700-00001300000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xr:uid="{00000000-0002-0000-2700-000014000000}">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xr:uid="{00000000-0002-0000-2700-0000150000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xr:uid="{00000000-0002-0000-27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xr:uid="{00000000-0002-0000-2700-000017000000}">
      <formula1>900</formula1>
    </dataValidation>
    <dataValidation type="list" allowBlank="1" showInputMessage="1" showErrorMessage="1" errorTitle="Ошибка" error="Выберите значение из списка" prompt="Выберите значение из списка" sqref="Q207:Q209" xr:uid="{00000000-0002-0000-2700-000018000000}">
      <formula1>kind_of_load4</formula1>
    </dataValidation>
    <dataValidation type="list" allowBlank="1" showInputMessage="1" showErrorMessage="1" errorTitle="Ошибка" error="Выберите значение из списка" prompt="Выберите значение из списка" sqref="U207:U208 U211:U212" xr:uid="{00000000-0002-0000-2700-000019000000}">
      <formula1>kind_of_nets</formula1>
    </dataValidation>
    <dataValidation type="list" allowBlank="1" showInputMessage="1" showErrorMessage="1" errorTitle="Ошибка" error="Выберите значение из списка" prompt="Выберите значение из списка" sqref="Y207 Y211" xr:uid="{00000000-0002-0000-27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xr:uid="{00000000-0002-0000-2700-00001B00000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6"/>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5" t="s">
        <v>294</v>
      </c>
      <c r="Y1" s="405" t="s">
        <v>308</v>
      </c>
      <c r="Z1" s="148"/>
      <c r="AA1" s="207" t="s">
        <v>363</v>
      </c>
      <c r="AB1" s="207"/>
      <c r="AC1" s="207" t="s">
        <v>364</v>
      </c>
      <c r="AD1" s="207"/>
      <c r="AF1" s="161" t="s">
        <v>337</v>
      </c>
      <c r="AH1" s="148" t="s">
        <v>338</v>
      </c>
      <c r="AI1" s="148" t="s">
        <v>339</v>
      </c>
      <c r="AK1" s="148" t="s">
        <v>354</v>
      </c>
      <c r="AM1" s="148" t="s">
        <v>355</v>
      </c>
      <c r="AP1" s="148" t="s">
        <v>371</v>
      </c>
      <c r="AQ1" s="148" t="s">
        <v>370</v>
      </c>
      <c r="AS1" s="405" t="s">
        <v>376</v>
      </c>
      <c r="AU1" s="161" t="s">
        <v>384</v>
      </c>
      <c r="AW1" s="407" t="s">
        <v>548</v>
      </c>
      <c r="AX1" s="407" t="s">
        <v>549</v>
      </c>
      <c r="AZ1" s="1327" t="s">
        <v>581</v>
      </c>
      <c r="BA1" s="1327"/>
      <c r="BC1" s="825"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642</v>
      </c>
      <c r="P2" s="660" t="s">
        <v>42</v>
      </c>
      <c r="Q2" s="180" t="s">
        <v>3</v>
      </c>
      <c r="R2" s="183" t="s">
        <v>24</v>
      </c>
      <c r="S2" s="181" t="s">
        <v>26</v>
      </c>
      <c r="T2" s="182" t="s">
        <v>30</v>
      </c>
      <c r="U2" s="178" t="s">
        <v>36</v>
      </c>
      <c r="V2" s="1037">
        <v>1</v>
      </c>
      <c r="W2" s="458"/>
      <c r="X2" s="459" t="s">
        <v>612</v>
      </c>
      <c r="Y2" s="44" t="s">
        <v>637</v>
      </c>
      <c r="Z2" s="160"/>
      <c r="AA2" s="751" t="s">
        <v>717</v>
      </c>
      <c r="AB2" s="753" t="s">
        <v>717</v>
      </c>
      <c r="AC2" s="44" t="s">
        <v>310</v>
      </c>
      <c r="AD2" s="209" t="s">
        <v>310</v>
      </c>
      <c r="AF2" s="45" t="s">
        <v>36</v>
      </c>
      <c r="AH2" s="143" t="s">
        <v>342</v>
      </c>
      <c r="AI2" s="143" t="s">
        <v>342</v>
      </c>
      <c r="AK2" s="143" t="s">
        <v>346</v>
      </c>
      <c r="AM2" s="143" t="s">
        <v>356</v>
      </c>
      <c r="AP2" s="1126" t="s">
        <v>612</v>
      </c>
      <c r="AQ2" s="1033" t="s">
        <v>770</v>
      </c>
      <c r="AS2" s="44" t="s">
        <v>374</v>
      </c>
      <c r="AU2" s="45" t="s">
        <v>377</v>
      </c>
      <c r="AW2" s="408" t="s">
        <v>550</v>
      </c>
      <c r="AX2" s="409" t="s">
        <v>550</v>
      </c>
      <c r="AZ2" s="444" t="s">
        <v>582</v>
      </c>
      <c r="BA2" s="445" t="s">
        <v>583</v>
      </c>
      <c r="BC2" s="802"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643</v>
      </c>
      <c r="P3" s="660" t="s">
        <v>43</v>
      </c>
      <c r="Q3" s="180" t="s">
        <v>301</v>
      </c>
      <c r="R3" s="179" t="s">
        <v>303</v>
      </c>
      <c r="S3" s="181" t="s">
        <v>27</v>
      </c>
      <c r="T3" s="182" t="s">
        <v>31</v>
      </c>
      <c r="U3" s="178" t="s">
        <v>37</v>
      </c>
      <c r="V3" s="1037">
        <v>2</v>
      </c>
      <c r="W3" s="458"/>
      <c r="X3" s="459" t="s">
        <v>770</v>
      </c>
      <c r="Y3" s="44" t="s">
        <v>637</v>
      </c>
      <c r="Z3" s="160"/>
      <c r="AA3" s="751" t="s">
        <v>718</v>
      </c>
      <c r="AB3" s="753" t="s">
        <v>718</v>
      </c>
      <c r="AC3" s="44" t="s">
        <v>311</v>
      </c>
      <c r="AD3" s="209" t="s">
        <v>311</v>
      </c>
      <c r="AF3" s="45" t="s">
        <v>37</v>
      </c>
      <c r="AH3" s="143" t="s">
        <v>365</v>
      </c>
      <c r="AI3" s="143" t="s">
        <v>344</v>
      </c>
      <c r="AK3" s="143" t="s">
        <v>347</v>
      </c>
      <c r="AM3" s="143" t="s">
        <v>357</v>
      </c>
      <c r="AP3" s="1126" t="s">
        <v>771</v>
      </c>
      <c r="AQ3" s="1033" t="s">
        <v>613</v>
      </c>
      <c r="AS3" s="44" t="s">
        <v>375</v>
      </c>
      <c r="AU3" s="45" t="s">
        <v>378</v>
      </c>
      <c r="AW3" s="408" t="s">
        <v>551</v>
      </c>
      <c r="AX3" s="409" t="s">
        <v>551</v>
      </c>
      <c r="AZ3" s="146" t="s">
        <v>653</v>
      </c>
      <c r="BA3" s="179" t="s">
        <v>652</v>
      </c>
      <c r="BC3" s="802" t="s">
        <v>726</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644</v>
      </c>
      <c r="Q4" s="180" t="s">
        <v>23</v>
      </c>
      <c r="R4" s="179" t="s">
        <v>773</v>
      </c>
      <c r="S4" s="181" t="s">
        <v>28</v>
      </c>
      <c r="T4" s="182" t="s">
        <v>32</v>
      </c>
      <c r="U4" s="178" t="s">
        <v>38</v>
      </c>
      <c r="V4" s="1037">
        <v>3</v>
      </c>
      <c r="W4" s="458"/>
      <c r="X4" s="459" t="s">
        <v>761</v>
      </c>
      <c r="Y4" s="751" t="s">
        <v>637</v>
      </c>
      <c r="Z4" s="208"/>
      <c r="AC4" s="44" t="s">
        <v>312</v>
      </c>
      <c r="AD4" s="209" t="s">
        <v>312</v>
      </c>
      <c r="AF4" s="45" t="s">
        <v>38</v>
      </c>
      <c r="AH4" s="45" t="s">
        <v>368</v>
      </c>
      <c r="AK4" s="143" t="s">
        <v>348</v>
      </c>
      <c r="AM4" s="143" t="s">
        <v>358</v>
      </c>
      <c r="AP4" s="1126" t="s">
        <v>770</v>
      </c>
      <c r="AQ4" s="1033" t="s">
        <v>614</v>
      </c>
      <c r="AS4" s="44" t="s">
        <v>345</v>
      </c>
      <c r="AU4" s="45" t="s">
        <v>379</v>
      </c>
      <c r="AW4" s="408" t="s">
        <v>552</v>
      </c>
      <c r="AX4" s="409" t="s">
        <v>552</v>
      </c>
      <c r="AZ4" s="146" t="s">
        <v>663</v>
      </c>
      <c r="BA4" s="179" t="s">
        <v>662</v>
      </c>
      <c r="BC4" s="802" t="s">
        <v>727</v>
      </c>
    </row>
    <row r="5" spans="1:55" ht="33.75">
      <c r="A5" s="6" t="s">
        <v>104</v>
      </c>
      <c r="B5" s="44">
        <v>2003</v>
      </c>
      <c r="C5" s="44">
        <v>2016</v>
      </c>
      <c r="E5" s="143" t="s">
        <v>189</v>
      </c>
      <c r="F5" s="143" t="s">
        <v>229</v>
      </c>
      <c r="I5" s="143" t="s">
        <v>51</v>
      </c>
      <c r="K5" s="144" t="s">
        <v>247</v>
      </c>
      <c r="L5" s="144" t="s">
        <v>247</v>
      </c>
      <c r="M5" s="144">
        <v>4</v>
      </c>
      <c r="N5" s="657" t="s">
        <v>287</v>
      </c>
      <c r="O5" s="543" t="s">
        <v>645</v>
      </c>
      <c r="Q5" s="180" t="s">
        <v>302</v>
      </c>
      <c r="R5" s="179" t="s">
        <v>304</v>
      </c>
      <c r="T5" s="45" t="s">
        <v>33</v>
      </c>
      <c r="U5" s="178" t="s">
        <v>39</v>
      </c>
      <c r="V5" s="1037">
        <v>4</v>
      </c>
      <c r="W5" s="458"/>
      <c r="X5" s="459" t="s">
        <v>613</v>
      </c>
      <c r="Y5" s="751" t="s">
        <v>661</v>
      </c>
      <c r="Z5" s="208">
        <v>1</v>
      </c>
      <c r="AF5" s="45" t="s">
        <v>327</v>
      </c>
      <c r="AH5" s="143" t="s">
        <v>366</v>
      </c>
      <c r="AK5" s="143" t="s">
        <v>349</v>
      </c>
      <c r="AM5" s="143" t="s">
        <v>359</v>
      </c>
      <c r="AP5" s="1126" t="s">
        <v>613</v>
      </c>
      <c r="AQ5" s="1033" t="s">
        <v>761</v>
      </c>
      <c r="AU5" s="45" t="s">
        <v>380</v>
      </c>
      <c r="AW5" s="408" t="s">
        <v>553</v>
      </c>
      <c r="AX5" s="409" t="s">
        <v>553</v>
      </c>
      <c r="AZ5" s="544" t="s">
        <v>664</v>
      </c>
      <c r="BA5" s="568" t="s">
        <v>670</v>
      </c>
      <c r="BC5" s="802" t="s">
        <v>728</v>
      </c>
    </row>
    <row r="6" spans="1:55" ht="45">
      <c r="A6" s="6" t="s">
        <v>105</v>
      </c>
      <c r="B6" s="44">
        <v>2004</v>
      </c>
      <c r="C6" s="44">
        <v>2017</v>
      </c>
      <c r="E6" s="143" t="s">
        <v>190</v>
      </c>
      <c r="F6" s="147"/>
      <c r="G6" s="148" t="s">
        <v>291</v>
      </c>
      <c r="H6" s="148" t="s">
        <v>258</v>
      </c>
      <c r="I6" s="143" t="s">
        <v>68</v>
      </c>
      <c r="J6" s="148" t="s">
        <v>264</v>
      </c>
      <c r="N6" s="657" t="s">
        <v>288</v>
      </c>
      <c r="O6" s="543" t="s">
        <v>646</v>
      </c>
      <c r="R6" s="179" t="s">
        <v>3</v>
      </c>
      <c r="T6" s="45" t="s">
        <v>34</v>
      </c>
      <c r="U6" s="178" t="s">
        <v>327</v>
      </c>
      <c r="V6" s="1037">
        <v>5</v>
      </c>
      <c r="W6" s="458"/>
      <c r="X6" s="751" t="s">
        <v>614</v>
      </c>
      <c r="Y6" s="751" t="s">
        <v>671</v>
      </c>
      <c r="Z6" s="208"/>
      <c r="AA6" s="219"/>
      <c r="AH6" s="143" t="s">
        <v>367</v>
      </c>
      <c r="AK6" s="143" t="s">
        <v>350</v>
      </c>
      <c r="AM6" s="143" t="s">
        <v>360</v>
      </c>
      <c r="AP6" s="1126" t="s">
        <v>614</v>
      </c>
      <c r="AQ6" s="1033" t="s">
        <v>615</v>
      </c>
      <c r="AU6" s="220" t="s">
        <v>381</v>
      </c>
      <c r="AW6" s="408" t="s">
        <v>554</v>
      </c>
      <c r="AX6" s="409" t="s">
        <v>554</v>
      </c>
      <c r="AZ6" s="544" t="s">
        <v>665</v>
      </c>
      <c r="BA6" s="568" t="s">
        <v>675</v>
      </c>
    </row>
    <row r="7" spans="1:55" ht="33.75">
      <c r="A7" s="6" t="s">
        <v>106</v>
      </c>
      <c r="B7" s="44">
        <v>2005</v>
      </c>
      <c r="E7" s="143" t="s">
        <v>191</v>
      </c>
      <c r="F7" s="147"/>
      <c r="G7" s="143" t="s">
        <v>255</v>
      </c>
      <c r="H7" s="143" t="s">
        <v>257</v>
      </c>
      <c r="I7" s="143" t="s">
        <v>69</v>
      </c>
      <c r="J7" s="143" t="s">
        <v>284</v>
      </c>
      <c r="N7" s="658" t="s">
        <v>289</v>
      </c>
      <c r="O7" s="543" t="s">
        <v>647</v>
      </c>
      <c r="U7" s="178" t="s">
        <v>85</v>
      </c>
      <c r="V7" s="1038" t="s">
        <v>69</v>
      </c>
      <c r="W7" s="458"/>
      <c r="X7" s="751" t="s">
        <v>615</v>
      </c>
      <c r="Y7" s="751" t="s">
        <v>661</v>
      </c>
      <c r="Z7" s="208"/>
      <c r="AA7" s="219"/>
      <c r="AH7" s="143" t="s">
        <v>343</v>
      </c>
      <c r="AK7" s="143" t="s">
        <v>351</v>
      </c>
      <c r="AM7" s="143" t="s">
        <v>361</v>
      </c>
      <c r="AP7" s="1126" t="s">
        <v>761</v>
      </c>
      <c r="AQ7" s="1033" t="s">
        <v>616</v>
      </c>
      <c r="AU7" s="220" t="s">
        <v>382</v>
      </c>
      <c r="AW7" s="408" t="s">
        <v>555</v>
      </c>
      <c r="AX7" s="409" t="s">
        <v>555</v>
      </c>
      <c r="AZ7" s="544" t="s">
        <v>683</v>
      </c>
      <c r="BA7" s="568" t="s">
        <v>684</v>
      </c>
    </row>
    <row r="8" spans="1:55" ht="33.75">
      <c r="A8" s="6" t="s">
        <v>107</v>
      </c>
      <c r="B8" s="44">
        <v>2006</v>
      </c>
      <c r="E8" s="143" t="s">
        <v>192</v>
      </c>
      <c r="F8" s="147"/>
      <c r="G8" s="143" t="s">
        <v>256</v>
      </c>
      <c r="H8" s="143" t="s">
        <v>263</v>
      </c>
      <c r="I8" s="143" t="s">
        <v>183</v>
      </c>
      <c r="J8" s="143" t="s">
        <v>280</v>
      </c>
      <c r="N8" s="659" t="s">
        <v>290</v>
      </c>
      <c r="O8" s="543" t="s">
        <v>648</v>
      </c>
      <c r="V8" s="1038" t="s">
        <v>183</v>
      </c>
      <c r="W8" s="458"/>
      <c r="X8" s="751" t="s">
        <v>616</v>
      </c>
      <c r="Y8" s="751" t="s">
        <v>661</v>
      </c>
      <c r="Z8" s="208"/>
      <c r="AA8" s="219"/>
      <c r="AK8" s="143" t="s">
        <v>352</v>
      </c>
      <c r="AP8" s="1126" t="s">
        <v>615</v>
      </c>
      <c r="AQ8" s="1033" t="s">
        <v>619</v>
      </c>
      <c r="AU8" s="220" t="s">
        <v>383</v>
      </c>
      <c r="AW8" s="408" t="s">
        <v>556</v>
      </c>
      <c r="AX8" s="409" t="s">
        <v>556</v>
      </c>
      <c r="AZ8" s="146" t="s">
        <v>691</v>
      </c>
      <c r="BA8" s="179" t="s">
        <v>690</v>
      </c>
    </row>
    <row r="9" spans="1:55" ht="56.25">
      <c r="A9" s="6" t="s">
        <v>108</v>
      </c>
      <c r="B9" s="44">
        <v>2007</v>
      </c>
      <c r="E9" s="143" t="s">
        <v>193</v>
      </c>
      <c r="F9" s="147"/>
      <c r="G9" s="143" t="s">
        <v>263</v>
      </c>
      <c r="I9" s="143" t="s">
        <v>184</v>
      </c>
      <c r="O9" s="543" t="s">
        <v>649</v>
      </c>
      <c r="V9" s="1038" t="s">
        <v>184</v>
      </c>
      <c r="W9" s="458"/>
      <c r="X9" s="751" t="s">
        <v>617</v>
      </c>
      <c r="Y9" s="751" t="s">
        <v>637</v>
      </c>
      <c r="Z9" s="208">
        <v>1</v>
      </c>
      <c r="AA9" s="219"/>
      <c r="AK9" s="143" t="s">
        <v>353</v>
      </c>
      <c r="AP9" s="1126" t="s">
        <v>616</v>
      </c>
      <c r="AQ9" s="1033" t="s">
        <v>618</v>
      </c>
      <c r="AW9" s="408" t="s">
        <v>557</v>
      </c>
      <c r="AX9" s="409" t="s">
        <v>557</v>
      </c>
      <c r="AZ9" s="146" t="s">
        <v>768</v>
      </c>
      <c r="BA9" s="179" t="s">
        <v>602</v>
      </c>
    </row>
    <row r="10" spans="1:55" ht="45">
      <c r="A10" s="6" t="s">
        <v>109</v>
      </c>
      <c r="B10" s="44">
        <v>2008</v>
      </c>
      <c r="E10" s="143" t="s">
        <v>194</v>
      </c>
      <c r="F10" s="147"/>
      <c r="I10" s="143" t="s">
        <v>208</v>
      </c>
      <c r="O10" s="543" t="s">
        <v>650</v>
      </c>
      <c r="V10" s="1039" t="s">
        <v>208</v>
      </c>
      <c r="W10" s="1036"/>
      <c r="X10" s="1034" t="s">
        <v>618</v>
      </c>
      <c r="Y10" s="1035" t="s">
        <v>685</v>
      </c>
      <c r="Z10" s="208"/>
      <c r="AP10" s="1126" t="s">
        <v>619</v>
      </c>
      <c r="AQ10" s="1033" t="s">
        <v>617</v>
      </c>
      <c r="AW10" s="408" t="s">
        <v>558</v>
      </c>
      <c r="AX10" s="409" t="s">
        <v>558</v>
      </c>
    </row>
    <row r="11" spans="1:55" ht="112.5">
      <c r="A11" s="6" t="s">
        <v>110</v>
      </c>
      <c r="B11" s="44">
        <v>2009</v>
      </c>
      <c r="E11" s="143" t="s">
        <v>195</v>
      </c>
      <c r="F11" s="147"/>
      <c r="I11" s="143" t="s">
        <v>209</v>
      </c>
      <c r="O11" s="526" t="s">
        <v>651</v>
      </c>
      <c r="V11" s="1038" t="s">
        <v>209</v>
      </c>
      <c r="W11" s="460"/>
      <c r="X11" s="459" t="s">
        <v>619</v>
      </c>
      <c r="Y11" s="751" t="s">
        <v>673</v>
      </c>
      <c r="Z11" s="208"/>
      <c r="AP11" s="1126" t="s">
        <v>618</v>
      </c>
      <c r="AQ11" s="740" t="s">
        <v>612</v>
      </c>
      <c r="AW11" s="408" t="s">
        <v>559</v>
      </c>
      <c r="AX11" s="409" t="s">
        <v>559</v>
      </c>
    </row>
    <row r="12" spans="1:55" ht="33.75">
      <c r="A12" s="6" t="s">
        <v>65</v>
      </c>
      <c r="B12" s="44">
        <v>2010</v>
      </c>
      <c r="E12" s="143" t="s">
        <v>196</v>
      </c>
      <c r="F12" s="147"/>
      <c r="G12" s="148" t="s">
        <v>292</v>
      </c>
      <c r="H12" s="148" t="s">
        <v>260</v>
      </c>
      <c r="I12" s="143" t="s">
        <v>210</v>
      </c>
      <c r="O12" s="526" t="s">
        <v>3</v>
      </c>
      <c r="V12" s="1038" t="s">
        <v>210</v>
      </c>
      <c r="W12" s="544"/>
      <c r="X12" s="459" t="s">
        <v>764</v>
      </c>
      <c r="Y12" s="751" t="s">
        <v>637</v>
      </c>
      <c r="AP12" s="1126" t="s">
        <v>617</v>
      </c>
      <c r="AW12" s="408" t="s">
        <v>209</v>
      </c>
      <c r="AX12" s="409" t="s">
        <v>209</v>
      </c>
    </row>
    <row r="13" spans="1:55" ht="22.5">
      <c r="A13" s="6" t="s">
        <v>111</v>
      </c>
      <c r="B13" s="44">
        <v>2011</v>
      </c>
      <c r="E13" s="143" t="s">
        <v>197</v>
      </c>
      <c r="F13" s="147"/>
      <c r="G13" s="143" t="s">
        <v>261</v>
      </c>
      <c r="H13" s="143" t="s">
        <v>262</v>
      </c>
      <c r="I13" s="143" t="s">
        <v>211</v>
      </c>
      <c r="V13" s="1038" t="s">
        <v>211</v>
      </c>
      <c r="W13" s="544"/>
      <c r="X13" s="544"/>
      <c r="Y13" s="544"/>
      <c r="AW13" s="408" t="s">
        <v>210</v>
      </c>
      <c r="AX13" s="409" t="s">
        <v>210</v>
      </c>
    </row>
    <row r="14" spans="1:55" ht="45">
      <c r="A14" s="6" t="s">
        <v>66</v>
      </c>
      <c r="B14" s="44">
        <v>2012</v>
      </c>
      <c r="G14" s="143" t="s">
        <v>263</v>
      </c>
      <c r="H14" s="143" t="s">
        <v>263</v>
      </c>
      <c r="I14" s="143" t="s">
        <v>212</v>
      </c>
      <c r="N14" s="99" t="s">
        <v>316</v>
      </c>
      <c r="V14" s="1037">
        <v>13</v>
      </c>
      <c r="W14" s="458"/>
      <c r="X14" s="459" t="s">
        <v>771</v>
      </c>
      <c r="Y14" s="751" t="s">
        <v>637</v>
      </c>
      <c r="AW14" s="408" t="s">
        <v>211</v>
      </c>
      <c r="AX14" s="409" t="s">
        <v>211</v>
      </c>
    </row>
    <row r="15" spans="1:55" ht="63.75">
      <c r="A15" s="6" t="s">
        <v>441</v>
      </c>
      <c r="B15" s="44">
        <v>2013</v>
      </c>
      <c r="I15" s="143" t="s">
        <v>213</v>
      </c>
      <c r="N15" s="177" t="s">
        <v>324</v>
      </c>
      <c r="V15" s="527"/>
      <c r="W15" s="527"/>
      <c r="X15" s="218"/>
      <c r="Y15" s="527"/>
      <c r="AW15" s="408" t="s">
        <v>212</v>
      </c>
      <c r="AX15" s="409" t="s">
        <v>212</v>
      </c>
    </row>
    <row r="16" spans="1:55" ht="21" customHeight="1">
      <c r="A16" s="6" t="s">
        <v>112</v>
      </c>
      <c r="B16" s="44">
        <v>2014</v>
      </c>
      <c r="I16" s="143" t="s">
        <v>214</v>
      </c>
      <c r="N16" s="177" t="s">
        <v>323</v>
      </c>
      <c r="AW16" s="408" t="s">
        <v>213</v>
      </c>
      <c r="AX16" s="409" t="s">
        <v>213</v>
      </c>
    </row>
    <row r="17" spans="1:50" ht="21" customHeight="1">
      <c r="A17" s="6" t="s">
        <v>113</v>
      </c>
      <c r="B17" s="44">
        <v>2015</v>
      </c>
      <c r="I17" s="143" t="s">
        <v>215</v>
      </c>
      <c r="N17" s="177" t="s">
        <v>322</v>
      </c>
      <c r="X17" s="218"/>
      <c r="AW17" s="408" t="s">
        <v>214</v>
      </c>
      <c r="AX17" s="409" t="s">
        <v>214</v>
      </c>
    </row>
    <row r="18" spans="1:50" ht="21" customHeight="1">
      <c r="A18" s="6" t="s">
        <v>114</v>
      </c>
      <c r="B18" s="44">
        <v>2016</v>
      </c>
      <c r="I18" s="143" t="s">
        <v>216</v>
      </c>
      <c r="N18" s="177" t="s">
        <v>321</v>
      </c>
      <c r="X18" s="218"/>
      <c r="AW18" s="408" t="s">
        <v>215</v>
      </c>
      <c r="AX18" s="409" t="s">
        <v>215</v>
      </c>
    </row>
    <row r="19" spans="1:50" ht="21" customHeight="1">
      <c r="A19" s="6" t="s">
        <v>115</v>
      </c>
      <c r="B19" s="44">
        <v>2017</v>
      </c>
      <c r="I19" s="143" t="s">
        <v>217</v>
      </c>
      <c r="N19" s="177" t="s">
        <v>320</v>
      </c>
      <c r="X19" s="218"/>
      <c r="AW19" s="408" t="s">
        <v>216</v>
      </c>
      <c r="AX19" s="409" t="s">
        <v>216</v>
      </c>
    </row>
    <row r="20" spans="1:50" ht="21" customHeight="1">
      <c r="A20" s="6" t="s">
        <v>116</v>
      </c>
      <c r="B20" s="44">
        <v>2018</v>
      </c>
      <c r="I20" s="143" t="s">
        <v>218</v>
      </c>
      <c r="N20" s="177" t="s">
        <v>319</v>
      </c>
      <c r="AW20" s="408" t="s">
        <v>217</v>
      </c>
      <c r="AX20" s="409" t="s">
        <v>217</v>
      </c>
    </row>
    <row r="21" spans="1:50" ht="21" customHeight="1">
      <c r="A21" s="6" t="s">
        <v>117</v>
      </c>
      <c r="B21" s="44">
        <v>2019</v>
      </c>
      <c r="I21" s="143" t="s">
        <v>219</v>
      </c>
      <c r="N21" s="177" t="s">
        <v>318</v>
      </c>
      <c r="AW21" s="408" t="s">
        <v>218</v>
      </c>
      <c r="AX21" s="409" t="s">
        <v>218</v>
      </c>
    </row>
    <row r="22" spans="1:50" ht="21" customHeight="1">
      <c r="A22" s="6" t="s">
        <v>118</v>
      </c>
      <c r="B22" s="44">
        <v>2020</v>
      </c>
      <c r="N22" s="177" t="s">
        <v>317</v>
      </c>
      <c r="AW22" s="408" t="s">
        <v>219</v>
      </c>
      <c r="AX22" s="409" t="s">
        <v>219</v>
      </c>
    </row>
    <row r="23" spans="1:50" ht="21" customHeight="1">
      <c r="A23" s="6" t="s">
        <v>119</v>
      </c>
      <c r="B23" s="44">
        <v>2021</v>
      </c>
      <c r="AW23" s="408" t="s">
        <v>560</v>
      </c>
      <c r="AX23" s="409" t="s">
        <v>560</v>
      </c>
    </row>
    <row r="24" spans="1:50" ht="21" customHeight="1">
      <c r="A24" s="6" t="s">
        <v>120</v>
      </c>
      <c r="B24" s="44">
        <v>2022</v>
      </c>
      <c r="AW24" s="408" t="s">
        <v>561</v>
      </c>
      <c r="AX24" s="409" t="s">
        <v>561</v>
      </c>
    </row>
    <row r="25" spans="1:50">
      <c r="A25" s="6" t="s">
        <v>121</v>
      </c>
      <c r="B25" s="44">
        <v>2023</v>
      </c>
      <c r="AW25" s="408" t="s">
        <v>562</v>
      </c>
      <c r="AX25" s="409" t="s">
        <v>562</v>
      </c>
    </row>
    <row r="26" spans="1:50">
      <c r="A26" s="6" t="s">
        <v>122</v>
      </c>
      <c r="B26" s="44">
        <v>2024</v>
      </c>
      <c r="AX26" s="409" t="s">
        <v>563</v>
      </c>
    </row>
    <row r="27" spans="1:50">
      <c r="A27" s="6" t="s">
        <v>123</v>
      </c>
      <c r="B27" s="44">
        <v>2025</v>
      </c>
      <c r="AX27" s="409" t="s">
        <v>564</v>
      </c>
    </row>
    <row r="28" spans="1:50">
      <c r="A28" s="6" t="s">
        <v>124</v>
      </c>
      <c r="D28" s="270"/>
      <c r="E28" s="271"/>
      <c r="F28" s="271"/>
      <c r="H28" s="272" t="s">
        <v>408</v>
      </c>
      <c r="AX28" s="409" t="s">
        <v>565</v>
      </c>
    </row>
    <row r="29" spans="1:50">
      <c r="A29" s="6" t="s">
        <v>125</v>
      </c>
      <c r="D29" s="273" t="s">
        <v>409</v>
      </c>
      <c r="E29" s="274" t="str">
        <f>IF(periodStart = "","", periodStart)</f>
        <v>01.01.2019</v>
      </c>
      <c r="F29" s="274" t="str">
        <f>IF(periodEnd = "","", periodEnd)</f>
        <v>31.12.2023</v>
      </c>
      <c r="H29" s="275" t="s">
        <v>3477</v>
      </c>
      <c r="AX29" s="409" t="s">
        <v>566</v>
      </c>
    </row>
    <row r="30" spans="1:50">
      <c r="A30" s="6" t="s">
        <v>126</v>
      </c>
      <c r="D30" s="276"/>
      <c r="E30" s="277"/>
      <c r="F30" s="277"/>
      <c r="AX30" s="409" t="s">
        <v>567</v>
      </c>
    </row>
    <row r="31" spans="1:50" ht="12.75">
      <c r="A31" s="6" t="s">
        <v>127</v>
      </c>
      <c r="D31" s="270"/>
      <c r="E31" s="271"/>
      <c r="F31" s="271"/>
      <c r="H31" s="278"/>
      <c r="AX31" s="409" t="s">
        <v>568</v>
      </c>
    </row>
    <row r="32" spans="1:50">
      <c r="A32" s="6" t="s">
        <v>128</v>
      </c>
      <c r="D32" s="273" t="s">
        <v>410</v>
      </c>
      <c r="E32" s="279"/>
      <c r="F32" s="279"/>
      <c r="H32" s="280" t="s">
        <v>411</v>
      </c>
      <c r="O32" s="527" t="s">
        <v>642</v>
      </c>
      <c r="AX32" s="409" t="s">
        <v>569</v>
      </c>
    </row>
    <row r="33" spans="1:50">
      <c r="A33" s="6" t="s">
        <v>129</v>
      </c>
      <c r="O33" s="527" t="s">
        <v>643</v>
      </c>
      <c r="AX33" s="409" t="s">
        <v>570</v>
      </c>
    </row>
    <row r="34" spans="1:50">
      <c r="A34" s="6" t="s">
        <v>130</v>
      </c>
      <c r="O34" s="527" t="s">
        <v>644</v>
      </c>
      <c r="AX34" s="409" t="s">
        <v>571</v>
      </c>
    </row>
    <row r="35" spans="1:50">
      <c r="A35" s="6" t="s">
        <v>131</v>
      </c>
      <c r="O35" s="527" t="s">
        <v>645</v>
      </c>
      <c r="X35" s="527"/>
      <c r="Y35" s="527"/>
      <c r="AX35" s="409" t="s">
        <v>572</v>
      </c>
    </row>
    <row r="36" spans="1:50">
      <c r="A36" s="6" t="s">
        <v>95</v>
      </c>
      <c r="O36" s="527" t="s">
        <v>646</v>
      </c>
      <c r="AX36" s="409" t="s">
        <v>573</v>
      </c>
    </row>
    <row r="37" spans="1:50">
      <c r="A37" s="6" t="s">
        <v>96</v>
      </c>
      <c r="O37" s="527" t="s">
        <v>647</v>
      </c>
      <c r="AX37" s="409" t="s">
        <v>574</v>
      </c>
    </row>
    <row r="38" spans="1:50">
      <c r="A38" s="6" t="s">
        <v>97</v>
      </c>
      <c r="O38" s="527" t="s">
        <v>648</v>
      </c>
      <c r="AX38" s="409" t="s">
        <v>575</v>
      </c>
    </row>
    <row r="39" spans="1:50">
      <c r="A39" s="6" t="s">
        <v>98</v>
      </c>
      <c r="O39" s="527" t="s">
        <v>649</v>
      </c>
      <c r="AX39" s="409" t="s">
        <v>523</v>
      </c>
    </row>
    <row r="40" spans="1:50">
      <c r="A40" s="6" t="s">
        <v>99</v>
      </c>
      <c r="O40" s="527" t="s">
        <v>650</v>
      </c>
      <c r="AX40" s="409" t="s">
        <v>524</v>
      </c>
    </row>
    <row r="41" spans="1:50">
      <c r="A41" s="6" t="s">
        <v>100</v>
      </c>
      <c r="O41" s="527" t="s">
        <v>651</v>
      </c>
      <c r="AX41" s="409" t="s">
        <v>525</v>
      </c>
    </row>
    <row r="42" spans="1:50">
      <c r="A42" s="6" t="s">
        <v>132</v>
      </c>
      <c r="AX42" s="409" t="s">
        <v>526</v>
      </c>
    </row>
    <row r="43" spans="1:50">
      <c r="A43" s="6" t="s">
        <v>133</v>
      </c>
      <c r="AX43" s="409" t="s">
        <v>527</v>
      </c>
    </row>
    <row r="44" spans="1:50">
      <c r="A44" s="6" t="s">
        <v>134</v>
      </c>
      <c r="AX44" s="409" t="s">
        <v>528</v>
      </c>
    </row>
    <row r="45" spans="1:50">
      <c r="A45" s="6" t="s">
        <v>135</v>
      </c>
      <c r="AX45" s="409" t="s">
        <v>529</v>
      </c>
    </row>
    <row r="46" spans="1:50">
      <c r="A46" s="6" t="s">
        <v>136</v>
      </c>
      <c r="AX46" s="409" t="s">
        <v>530</v>
      </c>
    </row>
    <row r="47" spans="1:50">
      <c r="A47" s="6" t="s">
        <v>157</v>
      </c>
      <c r="AX47" s="409" t="s">
        <v>531</v>
      </c>
    </row>
    <row r="48" spans="1:50">
      <c r="A48" s="6" t="s">
        <v>158</v>
      </c>
      <c r="AX48" s="409" t="s">
        <v>532</v>
      </c>
    </row>
    <row r="49" spans="1:50">
      <c r="A49" s="6" t="s">
        <v>159</v>
      </c>
      <c r="AX49" s="409" t="s">
        <v>533</v>
      </c>
    </row>
    <row r="50" spans="1:50">
      <c r="A50" s="6" t="s">
        <v>137</v>
      </c>
      <c r="AX50" s="409" t="s">
        <v>534</v>
      </c>
    </row>
    <row r="51" spans="1:50">
      <c r="A51" s="6" t="s">
        <v>138</v>
      </c>
      <c r="AX51" s="409" t="s">
        <v>535</v>
      </c>
    </row>
    <row r="52" spans="1:50">
      <c r="A52" s="6" t="s">
        <v>139</v>
      </c>
      <c r="AX52" s="409" t="s">
        <v>536</v>
      </c>
    </row>
    <row r="53" spans="1:50">
      <c r="A53" s="6" t="s">
        <v>140</v>
      </c>
      <c r="X53" s="479"/>
      <c r="AX53" s="409" t="s">
        <v>537</v>
      </c>
    </row>
    <row r="54" spans="1:50">
      <c r="A54" s="6" t="s">
        <v>141</v>
      </c>
      <c r="X54" s="479"/>
      <c r="AX54" s="409" t="s">
        <v>538</v>
      </c>
    </row>
    <row r="55" spans="1:50">
      <c r="A55" s="6" t="s">
        <v>142</v>
      </c>
      <c r="X55" s="479"/>
      <c r="AX55" s="409" t="s">
        <v>539</v>
      </c>
    </row>
    <row r="56" spans="1:50">
      <c r="A56" s="6" t="s">
        <v>143</v>
      </c>
      <c r="X56" s="479"/>
      <c r="AX56" s="409" t="s">
        <v>540</v>
      </c>
    </row>
    <row r="57" spans="1:50">
      <c r="A57" s="6" t="s">
        <v>388</v>
      </c>
      <c r="X57" s="479"/>
      <c r="AX57" s="409" t="s">
        <v>541</v>
      </c>
    </row>
    <row r="58" spans="1:50">
      <c r="A58" s="6" t="s">
        <v>144</v>
      </c>
      <c r="X58" s="479"/>
      <c r="AX58" s="409" t="s">
        <v>542</v>
      </c>
    </row>
    <row r="59" spans="1:50">
      <c r="A59" s="6" t="s">
        <v>145</v>
      </c>
      <c r="X59" s="479"/>
      <c r="AX59" s="409" t="s">
        <v>543</v>
      </c>
    </row>
    <row r="60" spans="1:50">
      <c r="A60" s="6" t="s">
        <v>146</v>
      </c>
      <c r="X60" s="479"/>
      <c r="AX60" s="409" t="s">
        <v>544</v>
      </c>
    </row>
    <row r="61" spans="1:50">
      <c r="A61" s="6" t="s">
        <v>147</v>
      </c>
      <c r="X61" s="479"/>
      <c r="AX61" s="409" t="s">
        <v>545</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CheckCyan">
    <tabColor indexed="47"/>
  </sheetPr>
  <dimension ref="A1:A212"/>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0</v>
      </c>
    </row>
    <row r="16" spans="1:1">
      <c r="A16" s="1032">
        <f>IF('Форма 4.2.1 | Т-ТЭ | потр'!$O$23="",1,0)</f>
        <v>0</v>
      </c>
    </row>
    <row r="17" spans="1:1">
      <c r="A17" s="1032">
        <f>IF('Форма 4.2.1 | Т-ТЭ | потр'!$M$24="",1,0)</f>
        <v>0</v>
      </c>
    </row>
    <row r="18" spans="1:1">
      <c r="A18" s="1032">
        <f>IF('Форма 4.2.1 | Т-ТЭ | потр'!$R$24="",1,0)</f>
        <v>0</v>
      </c>
    </row>
    <row r="19" spans="1:1">
      <c r="A19" s="1032">
        <f>IF('Форма 4.2.1 | Т-ТЭ | потр'!$T$24="",1,0)</f>
        <v>0</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1</v>
      </c>
    </row>
    <row r="47" spans="1:1">
      <c r="A47" s="1032">
        <f>IF('Форма 4.2.2 | Т-ТН'!$M$24="",1,0)</f>
        <v>1</v>
      </c>
    </row>
    <row r="48" spans="1:1">
      <c r="A48" s="1032">
        <f>IF('Форма 4.2.2 | Т-ТН'!$R$24="",1,0)</f>
        <v>1</v>
      </c>
    </row>
    <row r="49" spans="1:1">
      <c r="A49" s="1032">
        <f>IF('Форма 4.2.2 | Т-ТН'!$T$24="",1,0)</f>
        <v>1</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1</v>
      </c>
    </row>
    <row r="79" spans="1:1">
      <c r="A79" s="1032">
        <f>IF('Форма 4.2.5 | Т-подкл(инд)'!$P$23="",1,0)</f>
        <v>1</v>
      </c>
    </row>
    <row r="80" spans="1:1">
      <c r="A80" s="1032">
        <f>IF('Форма 4.2.5 | Т-подкл(инд)'!$Q$23="",1,0)</f>
        <v>1</v>
      </c>
    </row>
    <row r="81" spans="1:1">
      <c r="A81" s="1032">
        <f>IF('Форма 4.2.5 | Т-подкл(инд)'!$R$23="",1,0)</f>
        <v>1</v>
      </c>
    </row>
    <row r="82" spans="1:1">
      <c r="A82" s="1032">
        <f>IF('Форма 4.2.5 | Т-подкл(инд)'!$S$23="",1,0)</f>
        <v>1</v>
      </c>
    </row>
    <row r="83" spans="1:1">
      <c r="A83" s="1032">
        <f>IF('Форма 4.2.5 | Т-подкл(инд)'!$T$23="",1,0)</f>
        <v>0</v>
      </c>
    </row>
    <row r="84" spans="1:1">
      <c r="A84" s="1032">
        <f>IF('Форма 4.2.5 | Т-подкл(инд)'!$V$23="",1,0)</f>
        <v>0</v>
      </c>
    </row>
    <row r="85" spans="1:1">
      <c r="A85" s="1032">
        <f>IF('Форма 4.7'!$E$12="",1,0)</f>
        <v>0</v>
      </c>
    </row>
    <row r="86" spans="1:1">
      <c r="A86" s="1032">
        <f>IF('Форма 4.7'!$F$12="",1,0)</f>
        <v>0</v>
      </c>
    </row>
    <row r="87" spans="1:1">
      <c r="A87" s="1032">
        <f>IF('Форма 4.8'!$G$11="",1,0)</f>
        <v>0</v>
      </c>
    </row>
    <row r="88" spans="1:1">
      <c r="A88" s="1032">
        <f>IF('Форма 4.8'!$G$12="",1,0)</f>
        <v>0</v>
      </c>
    </row>
    <row r="89" spans="1:1">
      <c r="A89" s="1032">
        <f>IF('Форма 4.8'!$H$12="",1,0)</f>
        <v>0</v>
      </c>
    </row>
    <row r="90" spans="1:1">
      <c r="A90" s="1032">
        <f>IF('Форма 4.8'!$H$13="",1,0)</f>
        <v>0</v>
      </c>
    </row>
    <row r="91" spans="1:1">
      <c r="A91" s="1032">
        <f>IF('Форма 4.8'!$E$15="",1,0)</f>
        <v>0</v>
      </c>
    </row>
    <row r="92" spans="1:1">
      <c r="A92" s="1032">
        <f>IF('Форма 4.8'!$H$15="",1,0)</f>
        <v>0</v>
      </c>
    </row>
    <row r="93" spans="1:1">
      <c r="A93" s="1032">
        <f>IF('Форма 4.8'!$G$18="",1,0)</f>
        <v>0</v>
      </c>
    </row>
    <row r="94" spans="1:1">
      <c r="A94" s="1032">
        <f>IF('Форма 4.8'!$G$22="",1,0)</f>
        <v>0</v>
      </c>
    </row>
    <row r="95" spans="1:1">
      <c r="A95" s="1032">
        <f>IF('Форма 4.8'!$G$25="",1,0)</f>
        <v>0</v>
      </c>
    </row>
    <row r="96" spans="1:1">
      <c r="A96" s="1032">
        <f>IF('Форма 4.8'!$E$31="",1,0)</f>
        <v>0</v>
      </c>
    </row>
    <row r="97" spans="1:1">
      <c r="A97" s="1032">
        <f>IF('Форма 4.8'!$H$31="",1,0)</f>
        <v>0</v>
      </c>
    </row>
    <row r="98" spans="1:1">
      <c r="A98" s="1032">
        <f>IF('Форма 4.8'!$G$28="",1,0)</f>
        <v>0</v>
      </c>
    </row>
    <row r="99" spans="1:1">
      <c r="A99" s="1032">
        <f>IF('Форма 1.0.2'!$E$12="",1,0)</f>
        <v>1</v>
      </c>
    </row>
    <row r="100" spans="1:1">
      <c r="A100" s="1032">
        <f>IF('Форма 1.0.2'!$F$12="",1,0)</f>
        <v>1</v>
      </c>
    </row>
    <row r="101" spans="1:1">
      <c r="A101" s="1032">
        <f>IF('Форма 1.0.2'!$G$12="",1,0)</f>
        <v>1</v>
      </c>
    </row>
    <row r="102" spans="1:1">
      <c r="A102" s="1032">
        <f>IF('Форма 1.0.2'!$H$12="",1,0)</f>
        <v>1</v>
      </c>
    </row>
    <row r="103" spans="1:1">
      <c r="A103" s="1032">
        <f>IF('Форма 1.0.2'!$I$12="",1,0)</f>
        <v>1</v>
      </c>
    </row>
    <row r="104" spans="1:1">
      <c r="A104" s="1032">
        <f>IF('Форма 1.0.2'!$J$12="",1,0)</f>
        <v>1</v>
      </c>
    </row>
    <row r="105" spans="1:1">
      <c r="A105" s="1032">
        <f>IF('Сведения об изменении'!$E$12="",1,0)</f>
        <v>0</v>
      </c>
    </row>
    <row r="106" spans="1:1">
      <c r="A106" s="1092">
        <f>IF('Форма 4.2.4 | Т-подкл'!$AA$23="",1,0)</f>
        <v>1</v>
      </c>
    </row>
    <row r="107" spans="1:1">
      <c r="A107" s="1092">
        <f>IF('Форма 4.2.4 | Т-подкл'!$Z$23="",1,0)</f>
        <v>1</v>
      </c>
    </row>
    <row r="108" spans="1:1">
      <c r="A108" s="1101">
        <f>IF('Форма 4.7'!$F$19="",1,0)</f>
        <v>0</v>
      </c>
    </row>
    <row r="109" spans="1:1">
      <c r="A109" s="1101">
        <f>IF('Форма 4.7'!$E$19="",1,0)</f>
        <v>0</v>
      </c>
    </row>
    <row r="110" spans="1:1">
      <c r="A110" s="1101">
        <f>IF(Территории!$E$12="",1,0)</f>
        <v>0</v>
      </c>
    </row>
    <row r="111" spans="1:1">
      <c r="A111" s="1101">
        <f>IF('Перечень тарифов'!$E$21="",1,0)</f>
        <v>0</v>
      </c>
    </row>
    <row r="112" spans="1:1">
      <c r="A112" s="1101">
        <f>IF('Перечень тарифов'!$F$21="",1,0)</f>
        <v>0</v>
      </c>
    </row>
    <row r="113" spans="1:1">
      <c r="A113" s="1101">
        <f>IF('Перечень тарифов'!$G$21="",1,0)</f>
        <v>0</v>
      </c>
    </row>
    <row r="114" spans="1:1">
      <c r="A114" s="1101">
        <f>IF('Перечень тарифов'!$K$21="",1,0)</f>
        <v>0</v>
      </c>
    </row>
    <row r="115" spans="1:1">
      <c r="A115" s="1101">
        <f>IF('Перечень тарифов'!$O$21="",1,0)</f>
        <v>0</v>
      </c>
    </row>
    <row r="116" spans="1:1">
      <c r="A116" s="1101">
        <f>IF('Перечень тарифов'!$S$21="",1,0)</f>
        <v>0</v>
      </c>
    </row>
    <row r="117" spans="1:1">
      <c r="A117" s="1108">
        <f>IF('Форма 4.2.1 | Т-ТЭ | потр'!$O$24="",1,0)</f>
        <v>0</v>
      </c>
    </row>
    <row r="118" spans="1:1">
      <c r="A118" s="1108">
        <f>IF('Форма 4.2.1 | Т-ТЭ | потр'!$Y$24="",1,0)</f>
        <v>0</v>
      </c>
    </row>
    <row r="119" spans="1:1">
      <c r="A119" s="1108">
        <f>IF('Форма 4.2.1 | Т-ТЭ | потр'!$AA$24="",1,0)</f>
        <v>0</v>
      </c>
    </row>
    <row r="120" spans="1:1">
      <c r="A120" s="1108">
        <f>IF('Форма 4.2.1 | Т-ТЭ | потр'!$V$24="",1,0)</f>
        <v>0</v>
      </c>
    </row>
    <row r="121" spans="1:1">
      <c r="A121" s="1108">
        <f>IF('Форма 4.2.1 | Т-ТЭ | потр'!$Z$24="",1,0)</f>
        <v>0</v>
      </c>
    </row>
    <row r="122" spans="1:1">
      <c r="A122" s="1108">
        <f>IF('Форма 4.2.1 | Т-ТЭ | потр'!$AB$24="",1,0)</f>
        <v>0</v>
      </c>
    </row>
    <row r="123" spans="1:1">
      <c r="A123" s="1108">
        <f>IF('Форма 4.2.1 | Т-ТЭ | потр'!$AF$24="",1,0)</f>
        <v>0</v>
      </c>
    </row>
    <row r="124" spans="1:1">
      <c r="A124" s="1108">
        <f>IF('Форма 4.2.1 | Т-ТЭ | потр'!$AH$24="",1,0)</f>
        <v>0</v>
      </c>
    </row>
    <row r="125" spans="1:1">
      <c r="A125" s="1108">
        <f>IF('Форма 4.2.1 | Т-ТЭ | потр'!$AC$24="",1,0)</f>
        <v>0</v>
      </c>
    </row>
    <row r="126" spans="1:1">
      <c r="A126" s="1108">
        <f>IF('Форма 4.2.1 | Т-ТЭ | потр'!$AG$24="",1,0)</f>
        <v>0</v>
      </c>
    </row>
    <row r="127" spans="1:1">
      <c r="A127" s="1108">
        <f>IF('Форма 4.2.1 | Т-ТЭ | потр'!$AI$24="",1,0)</f>
        <v>0</v>
      </c>
    </row>
    <row r="128" spans="1:1">
      <c r="A128" s="1108">
        <f>IF('Форма 4.2.1 | Т-ТЭ | потр'!$AM$24="",1,0)</f>
        <v>0</v>
      </c>
    </row>
    <row r="129" spans="1:1">
      <c r="A129" s="1108">
        <f>IF('Форма 4.2.1 | Т-ТЭ | потр'!$AO$24="",1,0)</f>
        <v>0</v>
      </c>
    </row>
    <row r="130" spans="1:1">
      <c r="A130" s="1108">
        <f>IF('Форма 4.2.1 | Т-ТЭ | потр'!$AJ$24="",1,0)</f>
        <v>0</v>
      </c>
    </row>
    <row r="131" spans="1:1">
      <c r="A131" s="1108">
        <f>IF('Форма 4.2.1 | Т-ТЭ | потр'!$AN$24="",1,0)</f>
        <v>0</v>
      </c>
    </row>
    <row r="132" spans="1:1">
      <c r="A132" s="1108">
        <f>IF('Форма 4.2.1 | Т-ТЭ | потр'!$AP$24="",1,0)</f>
        <v>0</v>
      </c>
    </row>
    <row r="133" spans="1:1">
      <c r="A133" s="1108">
        <f>IF('Форма 4.2.1 | Т-ТЭ | потр'!$AT$24="",1,0)</f>
        <v>0</v>
      </c>
    </row>
    <row r="134" spans="1:1">
      <c r="A134" s="1108">
        <f>IF('Форма 4.2.1 | Т-ТЭ | потр'!$AV$24="",1,0)</f>
        <v>0</v>
      </c>
    </row>
    <row r="135" spans="1:1">
      <c r="A135" s="1108">
        <f>IF('Форма 4.2.1 | Т-ТЭ | потр'!$AQ$24="",1,0)</f>
        <v>0</v>
      </c>
    </row>
    <row r="136" spans="1:1">
      <c r="A136" s="1108">
        <f>IF('Форма 4.2.1 | Т-ТЭ | потр'!$AU$24="",1,0)</f>
        <v>0</v>
      </c>
    </row>
    <row r="137" spans="1:1">
      <c r="A137" s="1108">
        <f>IF('Форма 4.2.1 | Т-ТЭ | потр'!$AW$24="",1,0)</f>
        <v>0</v>
      </c>
    </row>
    <row r="138" spans="1:1">
      <c r="A138" s="1108">
        <f>IF('Форма 4.2.1 | Т-ТЭ | потр'!$BA$24="",1,0)</f>
        <v>0</v>
      </c>
    </row>
    <row r="139" spans="1:1">
      <c r="A139" s="1108">
        <f>IF('Форма 4.2.1 | Т-ТЭ | потр'!$BC$24="",1,0)</f>
        <v>0</v>
      </c>
    </row>
    <row r="140" spans="1:1">
      <c r="A140" s="1108">
        <f>IF('Форма 4.2.1 | Т-ТЭ | потр'!$AX$24="",1,0)</f>
        <v>0</v>
      </c>
    </row>
    <row r="141" spans="1:1">
      <c r="A141" s="1108">
        <f>IF('Форма 4.2.1 | Т-ТЭ | потр'!$BB$24="",1,0)</f>
        <v>0</v>
      </c>
    </row>
    <row r="142" spans="1:1">
      <c r="A142" s="1108">
        <f>IF('Форма 4.2.1 | Т-ТЭ | потр'!$BD$24="",1,0)</f>
        <v>0</v>
      </c>
    </row>
    <row r="143" spans="1:1">
      <c r="A143" s="1108">
        <f>IF('Форма 4.2.1 | Т-ТЭ | потр'!$BH$24="",1,0)</f>
        <v>0</v>
      </c>
    </row>
    <row r="144" spans="1:1">
      <c r="A144" s="1108">
        <f>IF('Форма 4.2.1 | Т-ТЭ | потр'!$BJ$24="",1,0)</f>
        <v>0</v>
      </c>
    </row>
    <row r="145" spans="1:1">
      <c r="A145" s="1108">
        <f>IF('Форма 4.2.1 | Т-ТЭ | потр'!$BE$24="",1,0)</f>
        <v>0</v>
      </c>
    </row>
    <row r="146" spans="1:1">
      <c r="A146" s="1108">
        <f>IF('Форма 4.2.1 | Т-ТЭ | потр'!$BI$24="",1,0)</f>
        <v>0</v>
      </c>
    </row>
    <row r="147" spans="1:1">
      <c r="A147" s="1108">
        <f>IF('Форма 4.2.1 | Т-ТЭ | потр'!$BK$24="",1,0)</f>
        <v>0</v>
      </c>
    </row>
    <row r="148" spans="1:1">
      <c r="A148" s="1108">
        <f>IF('Форма 4.2.1 | Т-ТЭ | потр'!$BO$24="",1,0)</f>
        <v>0</v>
      </c>
    </row>
    <row r="149" spans="1:1">
      <c r="A149" s="1108">
        <f>IF('Форма 4.2.1 | Т-ТЭ | потр'!$BQ$24="",1,0)</f>
        <v>0</v>
      </c>
    </row>
    <row r="150" spans="1:1">
      <c r="A150" s="1108">
        <f>IF('Форма 4.2.1 | Т-ТЭ | потр'!$BL$24="",1,0)</f>
        <v>0</v>
      </c>
    </row>
    <row r="151" spans="1:1">
      <c r="A151" s="1108">
        <f>IF('Форма 4.2.1 | Т-ТЭ | потр'!$BP$24="",1,0)</f>
        <v>0</v>
      </c>
    </row>
    <row r="152" spans="1:1">
      <c r="A152" s="1108">
        <f>IF('Форма 4.2.1 | Т-ТЭ | потр'!$BR$24="",1,0)</f>
        <v>0</v>
      </c>
    </row>
    <row r="153" spans="1:1">
      <c r="A153" s="1108">
        <f>IF('Форма 4.2.1 | Т-ТЭ | потр'!$BV$24="",1,0)</f>
        <v>0</v>
      </c>
    </row>
    <row r="154" spans="1:1">
      <c r="A154" s="1108">
        <f>IF('Форма 4.2.1 | Т-ТЭ | потр'!$BX$24="",1,0)</f>
        <v>0</v>
      </c>
    </row>
    <row r="155" spans="1:1">
      <c r="A155" s="1108">
        <f>IF('Форма 4.2.1 | Т-ТЭ | потр'!$BS$24="",1,0)</f>
        <v>0</v>
      </c>
    </row>
    <row r="156" spans="1:1">
      <c r="A156" s="1108">
        <f>IF('Форма 4.2.1 | Т-ТЭ | потр'!$BW$24="",1,0)</f>
        <v>0</v>
      </c>
    </row>
    <row r="157" spans="1:1">
      <c r="A157" s="1108">
        <f>IF('Форма 4.2.1 | Т-ТЭ | потр'!$BY$24="",1,0)</f>
        <v>0</v>
      </c>
    </row>
    <row r="158" spans="1:1">
      <c r="A158" s="1108">
        <f>IF('Форма 4.2.1 | Т-ТЭ | потр'!$O$27="",1,0)</f>
        <v>0</v>
      </c>
    </row>
    <row r="159" spans="1:1">
      <c r="A159" s="1108">
        <f>IF('Форма 4.2.1 | Т-ТЭ | потр'!$M$28="",1,0)</f>
        <v>0</v>
      </c>
    </row>
    <row r="160" spans="1:1">
      <c r="A160" s="1108">
        <f>IF('Форма 4.2.1 | Т-ТЭ | потр'!$O$28="",1,0)</f>
        <v>0</v>
      </c>
    </row>
    <row r="161" spans="1:1">
      <c r="A161" s="1108">
        <f>IF('Форма 4.2.1 | Т-ТЭ | потр'!$R$28="",1,0)</f>
        <v>0</v>
      </c>
    </row>
    <row r="162" spans="1:1">
      <c r="A162" s="1108">
        <f>IF('Форма 4.2.1 | Т-ТЭ | потр'!$T$28="",1,0)</f>
        <v>0</v>
      </c>
    </row>
    <row r="163" spans="1:1">
      <c r="A163" s="1108">
        <f>IF('Форма 4.2.1 | Т-ТЭ | потр'!$V$28="",1,0)</f>
        <v>0</v>
      </c>
    </row>
    <row r="164" spans="1:1">
      <c r="A164" s="1108">
        <f>IF('Форма 4.2.1 | Т-ТЭ | потр'!$Y$28="",1,0)</f>
        <v>0</v>
      </c>
    </row>
    <row r="165" spans="1:1">
      <c r="A165" s="1108">
        <f>IF('Форма 4.2.1 | Т-ТЭ | потр'!$AA$28="",1,0)</f>
        <v>0</v>
      </c>
    </row>
    <row r="166" spans="1:1">
      <c r="A166" s="1108">
        <f>IF('Форма 4.2.1 | Т-ТЭ | потр'!$AC$28="",1,0)</f>
        <v>0</v>
      </c>
    </row>
    <row r="167" spans="1:1">
      <c r="A167" s="1108">
        <f>IF('Форма 4.2.1 | Т-ТЭ | потр'!$AF$28="",1,0)</f>
        <v>0</v>
      </c>
    </row>
    <row r="168" spans="1:1">
      <c r="A168" s="1108">
        <f>IF('Форма 4.2.1 | Т-ТЭ | потр'!$AH$28="",1,0)</f>
        <v>0</v>
      </c>
    </row>
    <row r="169" spans="1:1">
      <c r="A169" s="1108">
        <f>IF('Форма 4.2.1 | Т-ТЭ | потр'!$AJ$28="",1,0)</f>
        <v>0</v>
      </c>
    </row>
    <row r="170" spans="1:1">
      <c r="A170" s="1108">
        <f>IF('Форма 4.2.1 | Т-ТЭ | потр'!$AM$28="",1,0)</f>
        <v>0</v>
      </c>
    </row>
    <row r="171" spans="1:1">
      <c r="A171" s="1108">
        <f>IF('Форма 4.2.1 | Т-ТЭ | потр'!$AO$28="",1,0)</f>
        <v>0</v>
      </c>
    </row>
    <row r="172" spans="1:1">
      <c r="A172" s="1108">
        <f>IF('Форма 4.2.1 | Т-ТЭ | потр'!$AQ$28="",1,0)</f>
        <v>0</v>
      </c>
    </row>
    <row r="173" spans="1:1">
      <c r="A173" s="1108">
        <f>IF('Форма 4.2.1 | Т-ТЭ | потр'!$AT$28="",1,0)</f>
        <v>0</v>
      </c>
    </row>
    <row r="174" spans="1:1">
      <c r="A174" s="1108">
        <f>IF('Форма 4.2.1 | Т-ТЭ | потр'!$AV$28="",1,0)</f>
        <v>0</v>
      </c>
    </row>
    <row r="175" spans="1:1">
      <c r="A175" s="1108">
        <f>IF('Форма 4.2.1 | Т-ТЭ | потр'!$AX$28="",1,0)</f>
        <v>0</v>
      </c>
    </row>
    <row r="176" spans="1:1">
      <c r="A176" s="1108">
        <f>IF('Форма 4.2.1 | Т-ТЭ | потр'!$BA$28="",1,0)</f>
        <v>0</v>
      </c>
    </row>
    <row r="177" spans="1:1">
      <c r="A177" s="1108">
        <f>IF('Форма 4.2.1 | Т-ТЭ | потр'!$BC$28="",1,0)</f>
        <v>0</v>
      </c>
    </row>
    <row r="178" spans="1:1">
      <c r="A178" s="1108">
        <f>IF('Форма 4.2.1 | Т-ТЭ | потр'!$BE$28="",1,0)</f>
        <v>0</v>
      </c>
    </row>
    <row r="179" spans="1:1">
      <c r="A179" s="1108">
        <f>IF('Форма 4.2.1 | Т-ТЭ | потр'!$BH$28="",1,0)</f>
        <v>0</v>
      </c>
    </row>
    <row r="180" spans="1:1">
      <c r="A180" s="1108">
        <f>IF('Форма 4.2.1 | Т-ТЭ | потр'!$BJ$28="",1,0)</f>
        <v>0</v>
      </c>
    </row>
    <row r="181" spans="1:1">
      <c r="A181" s="1108">
        <f>IF('Форма 4.2.1 | Т-ТЭ | потр'!$BL$28="",1,0)</f>
        <v>0</v>
      </c>
    </row>
    <row r="182" spans="1:1">
      <c r="A182" s="1108">
        <f>IF('Форма 4.2.1 | Т-ТЭ | потр'!$BO$28="",1,0)</f>
        <v>0</v>
      </c>
    </row>
    <row r="183" spans="1:1">
      <c r="A183" s="1108">
        <f>IF('Форма 4.2.1 | Т-ТЭ | потр'!$BQ$28="",1,0)</f>
        <v>0</v>
      </c>
    </row>
    <row r="184" spans="1:1">
      <c r="A184" s="1108">
        <f>IF('Форма 4.2.1 | Т-ТЭ | потр'!$BS$28="",1,0)</f>
        <v>0</v>
      </c>
    </row>
    <row r="185" spans="1:1">
      <c r="A185" s="1108">
        <f>IF('Форма 4.2.1 | Т-ТЭ | потр'!$BV$28="",1,0)</f>
        <v>0</v>
      </c>
    </row>
    <row r="186" spans="1:1">
      <c r="A186" s="1108">
        <f>IF('Форма 4.2.1 | Т-ТЭ | потр'!$BX$28="",1,0)</f>
        <v>0</v>
      </c>
    </row>
    <row r="187" spans="1:1">
      <c r="A187" s="1108">
        <f>IF('Форма 4.2.1 | Т-ТЭ | потр'!$S$28="",1,0)</f>
        <v>0</v>
      </c>
    </row>
    <row r="188" spans="1:1">
      <c r="A188" s="1108">
        <f>IF('Форма 4.2.1 | Т-ТЭ | потр'!$U$28="",1,0)</f>
        <v>0</v>
      </c>
    </row>
    <row r="189" spans="1:1">
      <c r="A189" s="1108">
        <f>IF('Форма 4.2.1 | Т-ТЭ | потр'!$Z$28="",1,0)</f>
        <v>0</v>
      </c>
    </row>
    <row r="190" spans="1:1">
      <c r="A190" s="1108">
        <f>IF('Форма 4.2.1 | Т-ТЭ | потр'!$AB$28="",1,0)</f>
        <v>0</v>
      </c>
    </row>
    <row r="191" spans="1:1">
      <c r="A191" s="1108">
        <f>IF('Форма 4.2.1 | Т-ТЭ | потр'!$AG$28="",1,0)</f>
        <v>0</v>
      </c>
    </row>
    <row r="192" spans="1:1">
      <c r="A192" s="1108">
        <f>IF('Форма 4.2.1 | Т-ТЭ | потр'!$AI$28="",1,0)</f>
        <v>0</v>
      </c>
    </row>
    <row r="193" spans="1:1">
      <c r="A193" s="1108">
        <f>IF('Форма 4.2.1 | Т-ТЭ | потр'!$AN$28="",1,0)</f>
        <v>0</v>
      </c>
    </row>
    <row r="194" spans="1:1">
      <c r="A194" s="1108">
        <f>IF('Форма 4.2.1 | Т-ТЭ | потр'!$AP$28="",1,0)</f>
        <v>0</v>
      </c>
    </row>
    <row r="195" spans="1:1">
      <c r="A195" s="1108">
        <f>IF('Форма 4.2.1 | Т-ТЭ | потр'!$AU$28="",1,0)</f>
        <v>0</v>
      </c>
    </row>
    <row r="196" spans="1:1">
      <c r="A196" s="1108">
        <f>IF('Форма 4.2.1 | Т-ТЭ | потр'!$AW$28="",1,0)</f>
        <v>0</v>
      </c>
    </row>
    <row r="197" spans="1:1">
      <c r="A197" s="1108">
        <f>IF('Форма 4.2.1 | Т-ТЭ | потр'!$BB$28="",1,0)</f>
        <v>0</v>
      </c>
    </row>
    <row r="198" spans="1:1">
      <c r="A198" s="1108">
        <f>IF('Форма 4.2.1 | Т-ТЭ | потр'!$BD$28="",1,0)</f>
        <v>0</v>
      </c>
    </row>
    <row r="199" spans="1:1">
      <c r="A199" s="1108">
        <f>IF('Форма 4.2.1 | Т-ТЭ | потр'!$BI$28="",1,0)</f>
        <v>0</v>
      </c>
    </row>
    <row r="200" spans="1:1">
      <c r="A200" s="1108">
        <f>IF('Форма 4.2.1 | Т-ТЭ | потр'!$BK$28="",1,0)</f>
        <v>0</v>
      </c>
    </row>
    <row r="201" spans="1:1">
      <c r="A201" s="1108">
        <f>IF('Форма 4.2.1 | Т-ТЭ | потр'!$BP$28="",1,0)</f>
        <v>0</v>
      </c>
    </row>
    <row r="202" spans="1:1">
      <c r="A202" s="1108">
        <f>IF('Форма 4.2.1 | Т-ТЭ | потр'!$BR$28="",1,0)</f>
        <v>0</v>
      </c>
    </row>
    <row r="203" spans="1:1">
      <c r="A203" s="1108">
        <f>IF('Форма 4.2.1 | Т-ТЭ | потр'!$BW$28="",1,0)</f>
        <v>0</v>
      </c>
    </row>
    <row r="204" spans="1:1">
      <c r="A204" s="1108">
        <f>IF('Форма 4.2.1 | Т-ТЭ | потр'!$BY$28="",1,0)</f>
        <v>0</v>
      </c>
    </row>
    <row r="205" spans="1:1">
      <c r="A205" s="1108">
        <f>IF('Форма 4.7'!$E$13="",1,0)</f>
        <v>0</v>
      </c>
    </row>
    <row r="206" spans="1:1">
      <c r="A206" s="1108">
        <f>IF('Форма 4.7'!$F$13="",1,0)</f>
        <v>0</v>
      </c>
    </row>
    <row r="207" spans="1:1">
      <c r="A207" s="1108">
        <f>IF('Форма 4.7'!$E$14="",1,0)</f>
        <v>0</v>
      </c>
    </row>
    <row r="208" spans="1:1">
      <c r="A208" s="1108">
        <f>IF('Форма 4.7'!$F$14="",1,0)</f>
        <v>0</v>
      </c>
    </row>
    <row r="209" spans="1:1">
      <c r="A209" s="1108">
        <f>IF('Форма 4.7'!$E$15="",1,0)</f>
        <v>0</v>
      </c>
    </row>
    <row r="210" spans="1:1">
      <c r="A210" s="1108">
        <f>IF('Форма 4.7'!$F$15="",1,0)</f>
        <v>0</v>
      </c>
    </row>
    <row r="211" spans="1:1">
      <c r="A211" s="1126">
        <f>IF('Форма 4.7'!$E$16="",1,0)</f>
        <v>0</v>
      </c>
    </row>
    <row r="212" spans="1:1">
      <c r="A212" s="1126">
        <f>IF('Форма 4.7'!$F$16="",1,0)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REESTR_LINK">
    <tabColor indexed="47"/>
  </sheetPr>
  <dimension ref="A1:C3"/>
  <sheetViews>
    <sheetView showGridLines="0" zoomScaleNormal="100" workbookViewId="0"/>
  </sheetViews>
  <sheetFormatPr defaultRowHeight="11.25"/>
  <cols>
    <col min="1" max="16384" width="9.140625" style="1126"/>
  </cols>
  <sheetData>
    <row r="1" spans="1:3">
      <c r="A1" s="1126" t="s">
        <v>512</v>
      </c>
      <c r="B1" s="1126" t="s">
        <v>513</v>
      </c>
      <c r="C1" s="1126" t="s">
        <v>67</v>
      </c>
    </row>
    <row r="2" spans="1:3">
      <c r="A2" s="1126">
        <v>4189678</v>
      </c>
      <c r="B2" s="1126" t="s">
        <v>2666</v>
      </c>
      <c r="C2" s="1126" t="s">
        <v>2667</v>
      </c>
    </row>
    <row r="3" spans="1:3">
      <c r="A3" s="1126">
        <v>4190415</v>
      </c>
      <c r="B3" s="1126" t="s">
        <v>2668</v>
      </c>
      <c r="C3" s="1126" t="s">
        <v>2667</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2" t="s">
        <v>3394</v>
      </c>
    </row>
    <row r="4" spans="2:2">
      <c r="B4" s="352" t="s">
        <v>516</v>
      </c>
    </row>
    <row r="5" spans="2:2">
      <c r="B5" s="352" t="s">
        <v>517</v>
      </c>
    </row>
    <row r="6" spans="2:2">
      <c r="B6" s="352"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REESTR_VT">
    <tabColor indexed="47"/>
  </sheetPr>
  <dimension ref="A1:B12"/>
  <sheetViews>
    <sheetView showGridLines="0" zoomScaleNormal="100" workbookViewId="0"/>
  </sheetViews>
  <sheetFormatPr defaultRowHeight="11.25"/>
  <cols>
    <col min="1" max="1" width="9.140625" style="1126"/>
    <col min="2" max="2" width="65.28515625" style="1126" customWidth="1"/>
    <col min="3" max="3" width="41" style="1126" customWidth="1"/>
    <col min="4" max="16384" width="9.140625" style="1126"/>
  </cols>
  <sheetData>
    <row r="1" spans="1:2">
      <c r="A1" s="1126" t="s">
        <v>330</v>
      </c>
      <c r="B1" s="1126" t="s">
        <v>331</v>
      </c>
    </row>
    <row r="2" spans="1:2">
      <c r="A2" s="1126">
        <v>4213775</v>
      </c>
      <c r="B2" s="1126" t="s">
        <v>612</v>
      </c>
    </row>
    <row r="3" spans="1:2">
      <c r="A3" s="1126">
        <v>4213784</v>
      </c>
      <c r="B3" s="1126" t="s">
        <v>771</v>
      </c>
    </row>
    <row r="4" spans="1:2">
      <c r="A4" s="1126">
        <v>4213781</v>
      </c>
      <c r="B4" s="1126" t="s">
        <v>770</v>
      </c>
    </row>
    <row r="5" spans="1:2">
      <c r="A5" s="1126">
        <v>4213776</v>
      </c>
      <c r="B5" s="1126" t="s">
        <v>613</v>
      </c>
    </row>
    <row r="6" spans="1:2">
      <c r="A6" s="1126">
        <v>4213777</v>
      </c>
      <c r="B6" s="1126" t="s">
        <v>614</v>
      </c>
    </row>
    <row r="7" spans="1:2">
      <c r="A7" s="1126">
        <v>4238670</v>
      </c>
      <c r="B7" s="1126" t="s">
        <v>761</v>
      </c>
    </row>
    <row r="8" spans="1:2">
      <c r="A8" s="1126">
        <v>4213778</v>
      </c>
      <c r="B8" s="1126" t="s">
        <v>615</v>
      </c>
    </row>
    <row r="9" spans="1:2">
      <c r="A9" s="1126">
        <v>4213780</v>
      </c>
      <c r="B9" s="1126" t="s">
        <v>616</v>
      </c>
    </row>
    <row r="10" spans="1:2">
      <c r="A10" s="1126">
        <v>4213779</v>
      </c>
      <c r="B10" s="1126" t="s">
        <v>619</v>
      </c>
    </row>
    <row r="11" spans="1:2">
      <c r="A11" s="1126">
        <v>4213783</v>
      </c>
      <c r="B11" s="1126" t="s">
        <v>618</v>
      </c>
    </row>
    <row r="12" spans="1:2">
      <c r="A12" s="1126">
        <v>4213782</v>
      </c>
      <c r="B12" s="1126"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0">
    <tabColor rgb="FFCCCCFF"/>
  </sheetPr>
  <dimension ref="A1:L54"/>
  <sheetViews>
    <sheetView showGridLines="0" topLeftCell="D16" zoomScaleNormal="100" workbookViewId="0">
      <selection activeCell="F25" sqref="F25"/>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5" customFormat="1" ht="3" customHeight="1">
      <c r="A1" s="383"/>
      <c r="B1" s="384"/>
      <c r="F1" s="385">
        <v>28494222</v>
      </c>
      <c r="G1" s="386"/>
      <c r="I1" s="386"/>
    </row>
    <row r="2" spans="1:12" s="18" customFormat="1" ht="14.25">
      <c r="A2" s="197"/>
      <c r="B2" s="90"/>
      <c r="E2" s="391" t="e">
        <f ca="1">"Код шаблона: " &amp; GetCode()</f>
        <v>#NAME?</v>
      </c>
      <c r="F2" s="440"/>
      <c r="G2" s="390"/>
      <c r="H2" s="390"/>
      <c r="I2" s="390"/>
      <c r="J2" s="390"/>
      <c r="K2" s="390"/>
      <c r="L2" s="390"/>
    </row>
    <row r="3" spans="1:12" ht="14.25">
      <c r="E3" s="392" t="e">
        <f ca="1">"Версия " &amp; GetVersion()</f>
        <v>#NAME?</v>
      </c>
      <c r="F3" s="440"/>
      <c r="G3" s="43"/>
      <c r="H3" s="43"/>
      <c r="I3" s="43"/>
      <c r="J3" s="43"/>
      <c r="K3" s="43"/>
      <c r="L3" s="261"/>
    </row>
    <row r="4" spans="1:12" s="370" customFormat="1" ht="6">
      <c r="A4" s="364"/>
      <c r="B4" s="365"/>
      <c r="C4" s="366"/>
      <c r="D4" s="367"/>
      <c r="E4" s="387"/>
      <c r="F4" s="388"/>
      <c r="G4" s="389"/>
      <c r="I4" s="371"/>
    </row>
    <row r="5" spans="1:12" ht="22.5">
      <c r="D5" s="24"/>
      <c r="E5" s="1149" t="s">
        <v>769</v>
      </c>
      <c r="F5" s="1150"/>
      <c r="G5" s="433"/>
      <c r="J5" s="308"/>
    </row>
    <row r="6" spans="1:12" s="370" customFormat="1" ht="6">
      <c r="A6" s="364"/>
      <c r="B6" s="365"/>
      <c r="C6" s="366"/>
      <c r="D6" s="367"/>
      <c r="E6" s="372"/>
      <c r="F6" s="373"/>
      <c r="G6" s="374"/>
      <c r="I6" s="371"/>
    </row>
    <row r="7" spans="1:12" ht="27">
      <c r="D7" s="24"/>
      <c r="E7" s="25" t="s">
        <v>52</v>
      </c>
      <c r="F7" s="327" t="s">
        <v>90</v>
      </c>
      <c r="G7" s="382"/>
    </row>
    <row r="8" spans="1:12" s="370" customFormat="1" ht="6">
      <c r="A8" s="364"/>
      <c r="B8" s="365"/>
      <c r="C8" s="366"/>
      <c r="D8" s="367"/>
      <c r="E8" s="368"/>
      <c r="F8" s="369"/>
      <c r="G8" s="367"/>
      <c r="I8" s="371"/>
    </row>
    <row r="9" spans="1:12" ht="27">
      <c r="D9" s="24"/>
      <c r="E9" s="25" t="s">
        <v>474</v>
      </c>
      <c r="F9" s="347" t="s">
        <v>85</v>
      </c>
      <c r="G9" s="381"/>
    </row>
    <row r="10" spans="1:12" s="370" customFormat="1" ht="6">
      <c r="A10" s="375"/>
      <c r="B10" s="365"/>
      <c r="C10" s="366"/>
      <c r="D10" s="376"/>
      <c r="E10" s="372"/>
      <c r="F10" s="377"/>
      <c r="G10" s="378"/>
      <c r="I10" s="371"/>
    </row>
    <row r="11" spans="1:12" ht="27">
      <c r="A11" s="200"/>
      <c r="D11" s="24"/>
      <c r="E11" s="81" t="s">
        <v>472</v>
      </c>
      <c r="F11" s="1120" t="s">
        <v>2669</v>
      </c>
      <c r="G11" s="379"/>
    </row>
    <row r="12" spans="1:12" ht="27">
      <c r="D12" s="24"/>
      <c r="E12" s="81" t="s">
        <v>473</v>
      </c>
      <c r="F12" s="1120" t="s">
        <v>2670</v>
      </c>
      <c r="G12" s="381"/>
    </row>
    <row r="13" spans="1:12" s="370" customFormat="1" ht="6.75" customHeight="1">
      <c r="A13" s="375"/>
      <c r="B13" s="365"/>
      <c r="C13" s="366"/>
      <c r="D13" s="376"/>
      <c r="E13" s="372"/>
      <c r="F13" s="377"/>
      <c r="G13" s="378"/>
      <c r="I13" s="371"/>
    </row>
    <row r="14" spans="1:12" ht="27">
      <c r="D14" s="24"/>
      <c r="E14" s="81" t="s">
        <v>369</v>
      </c>
      <c r="F14" s="328" t="s">
        <v>43</v>
      </c>
      <c r="G14" s="381"/>
    </row>
    <row r="15" spans="1:12" ht="27">
      <c r="D15" s="24"/>
      <c r="E15" s="81" t="s">
        <v>299</v>
      </c>
      <c r="F15" s="329" t="s">
        <v>3471</v>
      </c>
      <c r="G15" s="381"/>
    </row>
    <row r="16" spans="1:12" ht="27">
      <c r="D16" s="24"/>
      <c r="E16" s="81" t="s">
        <v>599</v>
      </c>
      <c r="F16" s="329" t="s">
        <v>3472</v>
      </c>
      <c r="G16" s="381"/>
    </row>
    <row r="17" spans="1:9" ht="19.5">
      <c r="D17" s="24"/>
      <c r="E17" s="25"/>
      <c r="F17" s="443" t="s">
        <v>607</v>
      </c>
      <c r="G17" s="21"/>
    </row>
    <row r="18" spans="1:9" ht="27">
      <c r="D18" s="24"/>
      <c r="E18" s="81" t="s">
        <v>502</v>
      </c>
      <c r="F18" s="328" t="s">
        <v>3387</v>
      </c>
      <c r="G18" s="381"/>
    </row>
    <row r="19" spans="1:9" ht="27">
      <c r="D19" s="24"/>
      <c r="E19" s="81" t="s">
        <v>596</v>
      </c>
      <c r="F19" s="329" t="s">
        <v>3395</v>
      </c>
      <c r="G19" s="381"/>
    </row>
    <row r="20" spans="1:9" ht="27">
      <c r="D20" s="24"/>
      <c r="E20" s="81" t="s">
        <v>595</v>
      </c>
      <c r="F20" s="328" t="s">
        <v>3388</v>
      </c>
      <c r="G20" s="381"/>
    </row>
    <row r="21" spans="1:9" ht="27">
      <c r="D21" s="24"/>
      <c r="E21" s="81" t="s">
        <v>501</v>
      </c>
      <c r="F21" s="328" t="s">
        <v>3386</v>
      </c>
      <c r="G21" s="381"/>
    </row>
    <row r="22" spans="1:9" ht="19.5">
      <c r="D22" s="24"/>
      <c r="E22" s="25"/>
      <c r="F22" s="443" t="s">
        <v>608</v>
      </c>
      <c r="G22" s="21"/>
    </row>
    <row r="23" spans="1:9" ht="27">
      <c r="D23" s="24"/>
      <c r="E23" s="81" t="s">
        <v>611</v>
      </c>
      <c r="F23" s="328" t="s">
        <v>3387</v>
      </c>
      <c r="G23" s="381"/>
    </row>
    <row r="24" spans="1:9" ht="27">
      <c r="D24" s="24"/>
      <c r="E24" s="81" t="s">
        <v>610</v>
      </c>
      <c r="F24" s="329" t="s">
        <v>3471</v>
      </c>
      <c r="G24" s="381"/>
    </row>
    <row r="25" spans="1:9" ht="27">
      <c r="D25" s="24"/>
      <c r="E25" s="81" t="s">
        <v>609</v>
      </c>
      <c r="F25" s="328" t="s">
        <v>3475</v>
      </c>
      <c r="G25" s="381"/>
    </row>
    <row r="26" spans="1:9" ht="27">
      <c r="D26" s="24"/>
      <c r="E26" s="81" t="s">
        <v>501</v>
      </c>
      <c r="F26" s="328" t="s">
        <v>3386</v>
      </c>
      <c r="G26" s="381"/>
    </row>
    <row r="27" spans="1:9" s="370" customFormat="1" ht="35.1" customHeight="1">
      <c r="A27" s="375"/>
      <c r="B27" s="365"/>
      <c r="C27" s="366"/>
      <c r="D27" s="376"/>
      <c r="E27" s="372"/>
      <c r="F27" s="377"/>
      <c r="G27" s="378"/>
      <c r="I27" s="371"/>
    </row>
    <row r="28" spans="1:9" ht="27">
      <c r="D28" s="24"/>
      <c r="E28" s="81" t="s">
        <v>170</v>
      </c>
      <c r="F28" s="347" t="s">
        <v>85</v>
      </c>
      <c r="G28" s="381"/>
    </row>
    <row r="29" spans="1:9" ht="27">
      <c r="C29" s="28"/>
      <c r="D29" s="29"/>
      <c r="E29" s="30" t="s">
        <v>79</v>
      </c>
      <c r="F29" s="330" t="s">
        <v>2759</v>
      </c>
      <c r="G29" s="380"/>
    </row>
    <row r="30" spans="1:9" ht="27" hidden="1">
      <c r="C30" s="28"/>
      <c r="D30" s="29"/>
      <c r="E30" s="52" t="s">
        <v>203</v>
      </c>
      <c r="F30" s="331"/>
      <c r="G30" s="380"/>
    </row>
    <row r="31" spans="1:9" ht="27">
      <c r="C31" s="28"/>
      <c r="D31" s="29"/>
      <c r="E31" s="30" t="s">
        <v>53</v>
      </c>
      <c r="F31" s="330" t="s">
        <v>2760</v>
      </c>
      <c r="G31" s="380"/>
    </row>
    <row r="32" spans="1:9" ht="27">
      <c r="C32" s="28"/>
      <c r="D32" s="29"/>
      <c r="E32" s="30" t="s">
        <v>54</v>
      </c>
      <c r="F32" s="330" t="s">
        <v>2761</v>
      </c>
      <c r="G32" s="380"/>
      <c r="H32" s="31"/>
    </row>
    <row r="33" spans="1:9" s="370" customFormat="1" ht="6">
      <c r="A33" s="375"/>
      <c r="B33" s="365"/>
      <c r="C33" s="366"/>
      <c r="D33" s="376"/>
      <c r="E33" s="372"/>
      <c r="F33" s="377"/>
      <c r="G33" s="378"/>
      <c r="I33" s="371"/>
    </row>
    <row r="34" spans="1:9" ht="27">
      <c r="A34" s="199"/>
      <c r="D34" s="26"/>
      <c r="E34" s="797" t="s">
        <v>723</v>
      </c>
      <c r="F34" s="1121" t="s">
        <v>726</v>
      </c>
      <c r="G34" s="379"/>
    </row>
    <row r="35" spans="1:9" s="370" customFormat="1" ht="6">
      <c r="A35" s="375"/>
      <c r="B35" s="365"/>
      <c r="C35" s="366"/>
      <c r="D35" s="376"/>
      <c r="E35" s="372"/>
      <c r="F35" s="377"/>
      <c r="G35" s="378"/>
      <c r="I35" s="371"/>
    </row>
    <row r="36" spans="1:9" ht="27">
      <c r="A36" s="199"/>
      <c r="D36" s="26"/>
      <c r="E36" s="81" t="s">
        <v>243</v>
      </c>
      <c r="F36" s="826" t="s">
        <v>204</v>
      </c>
      <c r="G36" s="379"/>
    </row>
    <row r="37" spans="1:9" s="370" customFormat="1" ht="6">
      <c r="A37" s="364"/>
      <c r="B37" s="365"/>
      <c r="C37" s="366"/>
      <c r="D37" s="367"/>
      <c r="E37" s="368"/>
      <c r="F37" s="369"/>
      <c r="G37" s="367"/>
      <c r="I37" s="371"/>
    </row>
    <row r="38" spans="1:9" ht="27">
      <c r="B38" s="189"/>
      <c r="D38" s="24"/>
      <c r="E38" s="81" t="s">
        <v>729</v>
      </c>
      <c r="F38" s="347" t="s">
        <v>84</v>
      </c>
      <c r="G38" s="381"/>
      <c r="I38" s="19"/>
    </row>
    <row r="39" spans="1:9" s="370" customFormat="1" ht="6">
      <c r="A39" s="375"/>
      <c r="B39" s="365"/>
      <c r="C39" s="366"/>
      <c r="D39" s="376"/>
      <c r="E39" s="372"/>
      <c r="F39" s="377"/>
      <c r="G39" s="378"/>
      <c r="I39" s="371"/>
    </row>
    <row r="40" spans="1:9" ht="27">
      <c r="A40" s="201"/>
      <c r="B40" s="92"/>
      <c r="D40" s="33"/>
      <c r="E40" s="32" t="s">
        <v>546</v>
      </c>
      <c r="F40" s="328" t="s">
        <v>3390</v>
      </c>
      <c r="G40" s="379"/>
    </row>
    <row r="41" spans="1:9" ht="27">
      <c r="A41" s="201"/>
      <c r="B41" s="92"/>
      <c r="D41" s="33"/>
      <c r="E41" s="41" t="s">
        <v>547</v>
      </c>
      <c r="F41" s="328" t="s">
        <v>3389</v>
      </c>
      <c r="G41" s="379"/>
    </row>
    <row r="42" spans="1:9" ht="19.5">
      <c r="D42" s="24"/>
      <c r="E42" s="25"/>
      <c r="F42" s="443" t="s">
        <v>578</v>
      </c>
      <c r="G42" s="21"/>
    </row>
    <row r="43" spans="1:9" ht="27">
      <c r="A43" s="201"/>
      <c r="D43" s="21"/>
      <c r="E43" s="441" t="s">
        <v>87</v>
      </c>
      <c r="F43" s="447" t="s">
        <v>3473</v>
      </c>
      <c r="G43" s="379"/>
    </row>
    <row r="44" spans="1:9" ht="27">
      <c r="A44" s="201"/>
      <c r="B44" s="92"/>
      <c r="D44" s="33"/>
      <c r="E44" s="441" t="s">
        <v>88</v>
      </c>
      <c r="F44" s="447" t="s">
        <v>3474</v>
      </c>
      <c r="G44" s="379"/>
    </row>
    <row r="45" spans="1:9" ht="27">
      <c r="A45" s="201"/>
      <c r="B45" s="92"/>
      <c r="D45" s="33"/>
      <c r="E45" s="441" t="s">
        <v>579</v>
      </c>
      <c r="F45" s="447" t="s">
        <v>3391</v>
      </c>
      <c r="G45" s="379"/>
    </row>
    <row r="46" spans="1:9" ht="27">
      <c r="D46" s="24"/>
      <c r="E46" s="442" t="s">
        <v>580</v>
      </c>
      <c r="F46" s="447" t="s">
        <v>3392</v>
      </c>
      <c r="G46" s="381"/>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1"/>
      <c r="F54" s="1151"/>
      <c r="G54" s="1151"/>
      <c r="H54" s="1151"/>
      <c r="I54" s="1151"/>
    </row>
  </sheetData>
  <sheetProtection algorithmName="SHA-512" hashValue="+RMh5+tn/WyiCGd8/tdLNleHJFgTsnVTUrD4r3Ijubr1+4wXQaacsGOz0ibcBDpvPKJa3GKBiexBZTHCAIvFrw==" saltValue="hhJ0g9x9x9Ng/2LpoZ1XrA==" spinCount="100000"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xr:uid="{00000000-0002-0000-04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4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400-000002000000}"/>
    <dataValidation type="list" allowBlank="1" showInputMessage="1" showErrorMessage="1" errorTitle="Ошибка" error="Выберите значение из списка" prompt="Выберите значение из списка" sqref="F14" xr:uid="{00000000-0002-0000-04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xr:uid="{00000000-0002-0000-0400-000004000000}"/>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ED">
    <tabColor indexed="47"/>
  </sheetPr>
  <dimension ref="A1:B11"/>
  <sheetViews>
    <sheetView showGridLines="0" zoomScaleNormal="100" workbookViewId="0"/>
  </sheetViews>
  <sheetFormatPr defaultRowHeight="11.25"/>
  <cols>
    <col min="1" max="1" width="9.140625" style="1126"/>
    <col min="2" max="2" width="65.28515625" style="1126" customWidth="1"/>
    <col min="3" max="3" width="41" style="1126" customWidth="1"/>
    <col min="4" max="16384" width="9.140625" style="1126"/>
  </cols>
  <sheetData>
    <row r="1" spans="1:2">
      <c r="A1" s="1126" t="s">
        <v>330</v>
      </c>
      <c r="B1" s="1126" t="s">
        <v>332</v>
      </c>
    </row>
    <row r="2" spans="1:2">
      <c r="A2" s="1126">
        <v>4190064</v>
      </c>
      <c r="B2" s="1126" t="s">
        <v>2656</v>
      </c>
    </row>
    <row r="3" spans="1:2">
      <c r="A3" s="1126">
        <v>4190065</v>
      </c>
      <c r="B3" s="1126" t="s">
        <v>2657</v>
      </c>
    </row>
    <row r="4" spans="1:2">
      <c r="A4" s="1126">
        <v>4190066</v>
      </c>
      <c r="B4" s="1126" t="s">
        <v>2658</v>
      </c>
    </row>
    <row r="5" spans="1:2">
      <c r="A5" s="1126">
        <v>4190067</v>
      </c>
      <c r="B5" s="1126" t="s">
        <v>2659</v>
      </c>
    </row>
    <row r="6" spans="1:2">
      <c r="A6" s="1126">
        <v>4190068</v>
      </c>
      <c r="B6" s="1126" t="s">
        <v>2660</v>
      </c>
    </row>
    <row r="7" spans="1:2">
      <c r="A7" s="1126">
        <v>4190069</v>
      </c>
      <c r="B7" s="1126" t="s">
        <v>2661</v>
      </c>
    </row>
    <row r="8" spans="1:2">
      <c r="A8" s="1126">
        <v>4190070</v>
      </c>
      <c r="B8" s="1126" t="s">
        <v>2662</v>
      </c>
    </row>
    <row r="9" spans="1:2">
      <c r="A9" s="1126">
        <v>4190071</v>
      </c>
      <c r="B9" s="1126" t="s">
        <v>2663</v>
      </c>
    </row>
    <row r="10" spans="1:2">
      <c r="A10" s="1126">
        <v>4190072</v>
      </c>
      <c r="B10" s="1126" t="s">
        <v>2664</v>
      </c>
    </row>
    <row r="11" spans="1:2">
      <c r="A11" s="1126">
        <v>4190073</v>
      </c>
      <c r="B11" s="1126" t="s">
        <v>2665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SH_REESTR_ORG">
    <tabColor indexed="47"/>
  </sheetPr>
  <dimension ref="A1:J221"/>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2655</v>
      </c>
      <c r="B1" s="5" t="s">
        <v>2671</v>
      </c>
      <c r="C1" s="5" t="s">
        <v>2672</v>
      </c>
      <c r="D1" s="5" t="s">
        <v>2673</v>
      </c>
      <c r="E1" s="5" t="s">
        <v>2674</v>
      </c>
      <c r="F1" s="5" t="s">
        <v>2675</v>
      </c>
      <c r="G1" s="5" t="s">
        <v>2676</v>
      </c>
      <c r="H1" s="5" t="s">
        <v>2677</v>
      </c>
      <c r="I1" s="5" t="s">
        <v>2678</v>
      </c>
    </row>
    <row r="2" spans="1:10">
      <c r="A2" s="5">
        <v>1</v>
      </c>
      <c r="B2" s="5" t="s">
        <v>2679</v>
      </c>
      <c r="C2" s="5" t="s">
        <v>90</v>
      </c>
      <c r="D2" s="5" t="s">
        <v>2680</v>
      </c>
      <c r="E2" s="5" t="s">
        <v>2681</v>
      </c>
      <c r="F2" s="5" t="s">
        <v>2682</v>
      </c>
      <c r="G2" s="5" t="s">
        <v>2683</v>
      </c>
      <c r="J2" s="5" t="s">
        <v>3384</v>
      </c>
    </row>
    <row r="3" spans="1:10">
      <c r="A3" s="5">
        <v>2</v>
      </c>
      <c r="B3" s="5" t="s">
        <v>2679</v>
      </c>
      <c r="C3" s="5" t="s">
        <v>90</v>
      </c>
      <c r="D3" s="5" t="s">
        <v>2684</v>
      </c>
      <c r="E3" s="5" t="s">
        <v>2685</v>
      </c>
      <c r="F3" s="5" t="s">
        <v>2686</v>
      </c>
      <c r="G3" s="5" t="s">
        <v>2687</v>
      </c>
      <c r="J3" s="5" t="s">
        <v>3384</v>
      </c>
    </row>
    <row r="4" spans="1:10">
      <c r="A4" s="5">
        <v>3</v>
      </c>
      <c r="B4" s="5" t="s">
        <v>2679</v>
      </c>
      <c r="C4" s="5" t="s">
        <v>90</v>
      </c>
      <c r="D4" s="5" t="s">
        <v>2688</v>
      </c>
      <c r="E4" s="5" t="s">
        <v>2689</v>
      </c>
      <c r="F4" s="5" t="s">
        <v>2690</v>
      </c>
      <c r="G4" s="5" t="s">
        <v>2691</v>
      </c>
      <c r="J4" s="5" t="s">
        <v>3384</v>
      </c>
    </row>
    <row r="5" spans="1:10">
      <c r="A5" s="5">
        <v>4</v>
      </c>
      <c r="B5" s="5" t="s">
        <v>2679</v>
      </c>
      <c r="C5" s="5" t="s">
        <v>90</v>
      </c>
      <c r="D5" s="5" t="s">
        <v>2692</v>
      </c>
      <c r="E5" s="5" t="s">
        <v>2693</v>
      </c>
      <c r="F5" s="5" t="s">
        <v>2694</v>
      </c>
      <c r="G5" s="5" t="s">
        <v>2687</v>
      </c>
      <c r="J5" s="5" t="s">
        <v>3384</v>
      </c>
    </row>
    <row r="6" spans="1:10">
      <c r="A6" s="5">
        <v>5</v>
      </c>
      <c r="B6" s="5" t="s">
        <v>2679</v>
      </c>
      <c r="C6" s="5" t="s">
        <v>90</v>
      </c>
      <c r="D6" s="5" t="s">
        <v>2695</v>
      </c>
      <c r="E6" s="5" t="s">
        <v>2696</v>
      </c>
      <c r="F6" s="5" t="s">
        <v>2697</v>
      </c>
      <c r="G6" s="5" t="s">
        <v>2698</v>
      </c>
      <c r="J6" s="5" t="s">
        <v>3384</v>
      </c>
    </row>
    <row r="7" spans="1:10">
      <c r="A7" s="5">
        <v>6</v>
      </c>
      <c r="B7" s="5" t="s">
        <v>2679</v>
      </c>
      <c r="C7" s="5" t="s">
        <v>90</v>
      </c>
      <c r="D7" s="5" t="s">
        <v>2699</v>
      </c>
      <c r="E7" s="5" t="s">
        <v>2700</v>
      </c>
      <c r="F7" s="5" t="s">
        <v>2701</v>
      </c>
      <c r="G7" s="5" t="s">
        <v>2702</v>
      </c>
      <c r="J7" s="5" t="s">
        <v>3384</v>
      </c>
    </row>
    <row r="8" spans="1:10">
      <c r="A8" s="5">
        <v>7</v>
      </c>
      <c r="B8" s="5" t="s">
        <v>2679</v>
      </c>
      <c r="C8" s="5" t="s">
        <v>90</v>
      </c>
      <c r="D8" s="5" t="s">
        <v>2967</v>
      </c>
      <c r="E8" s="5" t="s">
        <v>3398</v>
      </c>
      <c r="F8" s="5" t="s">
        <v>2968</v>
      </c>
      <c r="G8" s="5" t="s">
        <v>2871</v>
      </c>
      <c r="J8" s="5" t="s">
        <v>3384</v>
      </c>
    </row>
    <row r="9" spans="1:10">
      <c r="A9" s="5">
        <v>8</v>
      </c>
      <c r="B9" s="5" t="s">
        <v>2679</v>
      </c>
      <c r="C9" s="5" t="s">
        <v>90</v>
      </c>
      <c r="D9" s="5" t="s">
        <v>2703</v>
      </c>
      <c r="E9" s="5" t="s">
        <v>2704</v>
      </c>
      <c r="F9" s="5" t="s">
        <v>2705</v>
      </c>
      <c r="G9" s="5" t="s">
        <v>2706</v>
      </c>
      <c r="J9" s="5" t="s">
        <v>3384</v>
      </c>
    </row>
    <row r="10" spans="1:10">
      <c r="A10" s="5">
        <v>9</v>
      </c>
      <c r="B10" s="5" t="s">
        <v>2679</v>
      </c>
      <c r="C10" s="5" t="s">
        <v>90</v>
      </c>
      <c r="D10" s="5" t="s">
        <v>2707</v>
      </c>
      <c r="E10" s="5" t="s">
        <v>2708</v>
      </c>
      <c r="F10" s="5" t="s">
        <v>2709</v>
      </c>
      <c r="G10" s="5" t="s">
        <v>2710</v>
      </c>
      <c r="J10" s="5" t="s">
        <v>3384</v>
      </c>
    </row>
    <row r="11" spans="1:10">
      <c r="A11" s="5">
        <v>10</v>
      </c>
      <c r="B11" s="5" t="s">
        <v>2679</v>
      </c>
      <c r="C11" s="5" t="s">
        <v>90</v>
      </c>
      <c r="D11" s="5" t="s">
        <v>2711</v>
      </c>
      <c r="E11" s="5" t="s">
        <v>2712</v>
      </c>
      <c r="F11" s="5" t="s">
        <v>2713</v>
      </c>
      <c r="G11" s="5" t="s">
        <v>2714</v>
      </c>
      <c r="J11" s="5" t="s">
        <v>3384</v>
      </c>
    </row>
    <row r="12" spans="1:10">
      <c r="A12" s="5">
        <v>11</v>
      </c>
      <c r="B12" s="5" t="s">
        <v>2679</v>
      </c>
      <c r="C12" s="5" t="s">
        <v>90</v>
      </c>
      <c r="D12" s="5" t="s">
        <v>2715</v>
      </c>
      <c r="E12" s="5" t="s">
        <v>2716</v>
      </c>
      <c r="F12" s="5" t="s">
        <v>2717</v>
      </c>
      <c r="G12" s="5" t="s">
        <v>2718</v>
      </c>
      <c r="J12" s="5" t="s">
        <v>3384</v>
      </c>
    </row>
    <row r="13" spans="1:10">
      <c r="A13" s="5">
        <v>12</v>
      </c>
      <c r="B13" s="5" t="s">
        <v>2679</v>
      </c>
      <c r="C13" s="5" t="s">
        <v>90</v>
      </c>
      <c r="D13" s="5" t="s">
        <v>2719</v>
      </c>
      <c r="E13" s="5" t="s">
        <v>2716</v>
      </c>
      <c r="F13" s="5" t="s">
        <v>2717</v>
      </c>
      <c r="G13" s="5" t="s">
        <v>2720</v>
      </c>
      <c r="H13" s="5" t="s">
        <v>2721</v>
      </c>
      <c r="J13" s="5" t="s">
        <v>3384</v>
      </c>
    </row>
    <row r="14" spans="1:10">
      <c r="A14" s="5">
        <v>13</v>
      </c>
      <c r="B14" s="5" t="s">
        <v>2679</v>
      </c>
      <c r="C14" s="5" t="s">
        <v>90</v>
      </c>
      <c r="D14" s="5" t="s">
        <v>2722</v>
      </c>
      <c r="E14" s="5" t="s">
        <v>2716</v>
      </c>
      <c r="F14" s="5" t="s">
        <v>2717</v>
      </c>
      <c r="G14" s="5" t="s">
        <v>2723</v>
      </c>
      <c r="J14" s="5" t="s">
        <v>3384</v>
      </c>
    </row>
    <row r="15" spans="1:10">
      <c r="A15" s="5">
        <v>14</v>
      </c>
      <c r="B15" s="5" t="s">
        <v>2679</v>
      </c>
      <c r="C15" s="5" t="s">
        <v>90</v>
      </c>
      <c r="D15" s="5" t="s">
        <v>2724</v>
      </c>
      <c r="E15" s="5" t="s">
        <v>2725</v>
      </c>
      <c r="F15" s="5" t="s">
        <v>2726</v>
      </c>
      <c r="G15" s="5" t="s">
        <v>2727</v>
      </c>
      <c r="J15" s="5" t="s">
        <v>3384</v>
      </c>
    </row>
    <row r="16" spans="1:10">
      <c r="A16" s="5">
        <v>15</v>
      </c>
      <c r="B16" s="5" t="s">
        <v>2679</v>
      </c>
      <c r="C16" s="5" t="s">
        <v>90</v>
      </c>
      <c r="D16" s="5" t="s">
        <v>2728</v>
      </c>
      <c r="E16" s="5" t="s">
        <v>2729</v>
      </c>
      <c r="F16" s="5" t="s">
        <v>2730</v>
      </c>
      <c r="G16" s="5" t="s">
        <v>2731</v>
      </c>
      <c r="J16" s="5" t="s">
        <v>3384</v>
      </c>
    </row>
    <row r="17" spans="1:10">
      <c r="A17" s="5">
        <v>16</v>
      </c>
      <c r="B17" s="5" t="s">
        <v>2679</v>
      </c>
      <c r="C17" s="5" t="s">
        <v>90</v>
      </c>
      <c r="D17" s="5" t="s">
        <v>2732</v>
      </c>
      <c r="E17" s="5" t="s">
        <v>2733</v>
      </c>
      <c r="F17" s="5" t="s">
        <v>2734</v>
      </c>
      <c r="G17" s="5" t="s">
        <v>2735</v>
      </c>
      <c r="J17" s="5" t="s">
        <v>3384</v>
      </c>
    </row>
    <row r="18" spans="1:10">
      <c r="A18" s="5">
        <v>17</v>
      </c>
      <c r="B18" s="5" t="s">
        <v>2679</v>
      </c>
      <c r="C18" s="5" t="s">
        <v>90</v>
      </c>
      <c r="D18" s="5" t="s">
        <v>2736</v>
      </c>
      <c r="E18" s="5" t="s">
        <v>2737</v>
      </c>
      <c r="F18" s="5" t="s">
        <v>2738</v>
      </c>
      <c r="G18" s="5" t="s">
        <v>2735</v>
      </c>
      <c r="J18" s="5" t="s">
        <v>3384</v>
      </c>
    </row>
    <row r="19" spans="1:10">
      <c r="A19" s="5">
        <v>18</v>
      </c>
      <c r="B19" s="5" t="s">
        <v>2679</v>
      </c>
      <c r="C19" s="5" t="s">
        <v>90</v>
      </c>
      <c r="D19" s="5" t="s">
        <v>2739</v>
      </c>
      <c r="E19" s="5" t="s">
        <v>2740</v>
      </c>
      <c r="F19" s="5" t="s">
        <v>2741</v>
      </c>
      <c r="G19" s="5" t="s">
        <v>2742</v>
      </c>
      <c r="J19" s="5" t="s">
        <v>3384</v>
      </c>
    </row>
    <row r="20" spans="1:10">
      <c r="A20" s="5">
        <v>19</v>
      </c>
      <c r="B20" s="5" t="s">
        <v>2679</v>
      </c>
      <c r="C20" s="5" t="s">
        <v>90</v>
      </c>
      <c r="D20" s="5" t="s">
        <v>2743</v>
      </c>
      <c r="E20" s="5" t="s">
        <v>2744</v>
      </c>
      <c r="F20" s="5" t="s">
        <v>2745</v>
      </c>
      <c r="G20" s="5" t="s">
        <v>2746</v>
      </c>
      <c r="J20" s="5" t="s">
        <v>3384</v>
      </c>
    </row>
    <row r="21" spans="1:10">
      <c r="A21" s="5">
        <v>20</v>
      </c>
      <c r="B21" s="5" t="s">
        <v>2679</v>
      </c>
      <c r="C21" s="5" t="s">
        <v>90</v>
      </c>
      <c r="D21" s="5" t="s">
        <v>2751</v>
      </c>
      <c r="E21" s="5" t="s">
        <v>3433</v>
      </c>
      <c r="F21" s="5" t="s">
        <v>2752</v>
      </c>
      <c r="G21" s="5" t="s">
        <v>2757</v>
      </c>
      <c r="J21" s="5" t="s">
        <v>3384</v>
      </c>
    </row>
    <row r="22" spans="1:10">
      <c r="A22" s="5">
        <v>21</v>
      </c>
      <c r="B22" s="5" t="s">
        <v>2679</v>
      </c>
      <c r="C22" s="5" t="s">
        <v>90</v>
      </c>
      <c r="D22" s="5" t="s">
        <v>2747</v>
      </c>
      <c r="E22" s="5" t="s">
        <v>2748</v>
      </c>
      <c r="F22" s="5" t="s">
        <v>2749</v>
      </c>
      <c r="G22" s="5" t="s">
        <v>2750</v>
      </c>
      <c r="J22" s="5" t="s">
        <v>3384</v>
      </c>
    </row>
    <row r="23" spans="1:10">
      <c r="A23" s="5">
        <v>22</v>
      </c>
      <c r="B23" s="5" t="s">
        <v>2679</v>
      </c>
      <c r="C23" s="5" t="s">
        <v>90</v>
      </c>
      <c r="D23" s="5" t="s">
        <v>2754</v>
      </c>
      <c r="E23" s="5" t="s">
        <v>2755</v>
      </c>
      <c r="F23" s="5" t="s">
        <v>2756</v>
      </c>
      <c r="G23" s="5" t="s">
        <v>2757</v>
      </c>
      <c r="J23" s="5" t="s">
        <v>3384</v>
      </c>
    </row>
    <row r="24" spans="1:10">
      <c r="A24" s="5">
        <v>23</v>
      </c>
      <c r="B24" s="5" t="s">
        <v>2679</v>
      </c>
      <c r="C24" s="5" t="s">
        <v>90</v>
      </c>
      <c r="D24" s="5" t="s">
        <v>2758</v>
      </c>
      <c r="E24" s="5" t="s">
        <v>2759</v>
      </c>
      <c r="F24" s="5" t="s">
        <v>2760</v>
      </c>
      <c r="G24" s="5" t="s">
        <v>2761</v>
      </c>
      <c r="J24" s="5" t="s">
        <v>3384</v>
      </c>
    </row>
    <row r="25" spans="1:10">
      <c r="A25" s="5">
        <v>24</v>
      </c>
      <c r="B25" s="5" t="s">
        <v>2679</v>
      </c>
      <c r="C25" s="5" t="s">
        <v>90</v>
      </c>
      <c r="D25" s="5" t="s">
        <v>2762</v>
      </c>
      <c r="E25" s="5" t="s">
        <v>2763</v>
      </c>
      <c r="F25" s="5" t="s">
        <v>2764</v>
      </c>
      <c r="G25" s="5" t="s">
        <v>2765</v>
      </c>
      <c r="J25" s="5" t="s">
        <v>3384</v>
      </c>
    </row>
    <row r="26" spans="1:10">
      <c r="A26" s="5">
        <v>25</v>
      </c>
      <c r="B26" s="5" t="s">
        <v>2679</v>
      </c>
      <c r="C26" s="5" t="s">
        <v>90</v>
      </c>
      <c r="D26" s="5" t="s">
        <v>2766</v>
      </c>
      <c r="E26" s="5" t="s">
        <v>2767</v>
      </c>
      <c r="F26" s="5" t="s">
        <v>2768</v>
      </c>
      <c r="G26" s="5" t="s">
        <v>2757</v>
      </c>
      <c r="J26" s="5" t="s">
        <v>3384</v>
      </c>
    </row>
    <row r="27" spans="1:10">
      <c r="A27" s="5">
        <v>26</v>
      </c>
      <c r="B27" s="5" t="s">
        <v>2679</v>
      </c>
      <c r="C27" s="5" t="s">
        <v>90</v>
      </c>
      <c r="D27" s="5" t="s">
        <v>2769</v>
      </c>
      <c r="E27" s="5" t="s">
        <v>2770</v>
      </c>
      <c r="F27" s="5" t="s">
        <v>2771</v>
      </c>
      <c r="G27" s="5" t="s">
        <v>3434</v>
      </c>
      <c r="J27" s="5" t="s">
        <v>3384</v>
      </c>
    </row>
    <row r="28" spans="1:10">
      <c r="A28" s="5">
        <v>27</v>
      </c>
      <c r="B28" s="5" t="s">
        <v>2679</v>
      </c>
      <c r="C28" s="5" t="s">
        <v>90</v>
      </c>
      <c r="D28" s="5" t="s">
        <v>2772</v>
      </c>
      <c r="E28" s="5" t="s">
        <v>2773</v>
      </c>
      <c r="F28" s="5" t="s">
        <v>2774</v>
      </c>
      <c r="G28" s="5" t="s">
        <v>2750</v>
      </c>
      <c r="J28" s="5" t="s">
        <v>3384</v>
      </c>
    </row>
    <row r="29" spans="1:10">
      <c r="A29" s="5">
        <v>28</v>
      </c>
      <c r="B29" s="5" t="s">
        <v>2679</v>
      </c>
      <c r="C29" s="5" t="s">
        <v>90</v>
      </c>
      <c r="D29" s="5" t="s">
        <v>2775</v>
      </c>
      <c r="E29" s="5" t="s">
        <v>2776</v>
      </c>
      <c r="F29" s="5" t="s">
        <v>2777</v>
      </c>
      <c r="G29" s="5" t="s">
        <v>2778</v>
      </c>
      <c r="J29" s="5" t="s">
        <v>3384</v>
      </c>
    </row>
    <row r="30" spans="1:10">
      <c r="A30" s="5">
        <v>29</v>
      </c>
      <c r="B30" s="5" t="s">
        <v>2679</v>
      </c>
      <c r="C30" s="5" t="s">
        <v>90</v>
      </c>
      <c r="D30" s="5" t="s">
        <v>2779</v>
      </c>
      <c r="E30" s="5" t="s">
        <v>2780</v>
      </c>
      <c r="F30" s="5" t="s">
        <v>2781</v>
      </c>
      <c r="G30" s="5" t="s">
        <v>2757</v>
      </c>
      <c r="J30" s="5" t="s">
        <v>3384</v>
      </c>
    </row>
    <row r="31" spans="1:10">
      <c r="A31" s="5">
        <v>30</v>
      </c>
      <c r="B31" s="5" t="s">
        <v>2679</v>
      </c>
      <c r="C31" s="5" t="s">
        <v>90</v>
      </c>
      <c r="D31" s="5" t="s">
        <v>2782</v>
      </c>
      <c r="E31" s="5" t="s">
        <v>2783</v>
      </c>
      <c r="F31" s="5" t="s">
        <v>2784</v>
      </c>
      <c r="G31" s="5" t="s">
        <v>2753</v>
      </c>
      <c r="J31" s="5" t="s">
        <v>3384</v>
      </c>
    </row>
    <row r="32" spans="1:10">
      <c r="A32" s="5">
        <v>31</v>
      </c>
      <c r="B32" s="5" t="s">
        <v>2679</v>
      </c>
      <c r="C32" s="5" t="s">
        <v>90</v>
      </c>
      <c r="D32" s="5" t="s">
        <v>2785</v>
      </c>
      <c r="E32" s="5" t="s">
        <v>2786</v>
      </c>
      <c r="F32" s="5" t="s">
        <v>2787</v>
      </c>
      <c r="G32" s="5" t="s">
        <v>2788</v>
      </c>
      <c r="J32" s="5" t="s">
        <v>3384</v>
      </c>
    </row>
    <row r="33" spans="1:10">
      <c r="A33" s="5">
        <v>32</v>
      </c>
      <c r="B33" s="5" t="s">
        <v>2679</v>
      </c>
      <c r="C33" s="5" t="s">
        <v>90</v>
      </c>
      <c r="D33" s="5" t="s">
        <v>2789</v>
      </c>
      <c r="E33" s="5" t="s">
        <v>2790</v>
      </c>
      <c r="F33" s="5" t="s">
        <v>2791</v>
      </c>
      <c r="G33" s="5" t="s">
        <v>2792</v>
      </c>
      <c r="J33" s="5" t="s">
        <v>3384</v>
      </c>
    </row>
    <row r="34" spans="1:10">
      <c r="A34" s="5">
        <v>33</v>
      </c>
      <c r="B34" s="5" t="s">
        <v>2679</v>
      </c>
      <c r="C34" s="5" t="s">
        <v>90</v>
      </c>
      <c r="D34" s="5" t="s">
        <v>2793</v>
      </c>
      <c r="E34" s="5" t="s">
        <v>2794</v>
      </c>
      <c r="F34" s="5" t="s">
        <v>2795</v>
      </c>
      <c r="G34" s="5" t="s">
        <v>2727</v>
      </c>
      <c r="J34" s="5" t="s">
        <v>3384</v>
      </c>
    </row>
    <row r="35" spans="1:10">
      <c r="A35" s="5">
        <v>34</v>
      </c>
      <c r="B35" s="5" t="s">
        <v>2679</v>
      </c>
      <c r="C35" s="5" t="s">
        <v>90</v>
      </c>
      <c r="D35" s="5" t="s">
        <v>2796</v>
      </c>
      <c r="E35" s="5" t="s">
        <v>2797</v>
      </c>
      <c r="F35" s="5" t="s">
        <v>2798</v>
      </c>
      <c r="G35" s="5" t="s">
        <v>2735</v>
      </c>
      <c r="I35" s="5" t="s">
        <v>3435</v>
      </c>
      <c r="J35" s="5" t="s">
        <v>3384</v>
      </c>
    </row>
    <row r="36" spans="1:10">
      <c r="A36" s="5">
        <v>35</v>
      </c>
      <c r="B36" s="5" t="s">
        <v>2679</v>
      </c>
      <c r="C36" s="5" t="s">
        <v>90</v>
      </c>
      <c r="D36" s="5" t="s">
        <v>2799</v>
      </c>
      <c r="E36" s="5" t="s">
        <v>2800</v>
      </c>
      <c r="F36" s="5" t="s">
        <v>2801</v>
      </c>
      <c r="G36" s="5" t="s">
        <v>2753</v>
      </c>
      <c r="H36" s="5" t="s">
        <v>2802</v>
      </c>
      <c r="J36" s="5" t="s">
        <v>3384</v>
      </c>
    </row>
    <row r="37" spans="1:10">
      <c r="A37" s="5">
        <v>36</v>
      </c>
      <c r="B37" s="5" t="s">
        <v>2679</v>
      </c>
      <c r="C37" s="5" t="s">
        <v>90</v>
      </c>
      <c r="D37" s="5" t="s">
        <v>2803</v>
      </c>
      <c r="E37" s="5" t="s">
        <v>2804</v>
      </c>
      <c r="F37" s="5" t="s">
        <v>2805</v>
      </c>
      <c r="G37" s="5" t="s">
        <v>2757</v>
      </c>
      <c r="J37" s="5" t="s">
        <v>3384</v>
      </c>
    </row>
    <row r="38" spans="1:10">
      <c r="A38" s="5">
        <v>37</v>
      </c>
      <c r="B38" s="5" t="s">
        <v>2679</v>
      </c>
      <c r="C38" s="5" t="s">
        <v>90</v>
      </c>
      <c r="D38" s="5" t="s">
        <v>2806</v>
      </c>
      <c r="E38" s="5" t="s">
        <v>2807</v>
      </c>
      <c r="F38" s="5" t="s">
        <v>2808</v>
      </c>
      <c r="G38" s="5" t="s">
        <v>2757</v>
      </c>
      <c r="J38" s="5" t="s">
        <v>3384</v>
      </c>
    </row>
    <row r="39" spans="1:10">
      <c r="A39" s="5">
        <v>38</v>
      </c>
      <c r="B39" s="5" t="s">
        <v>2679</v>
      </c>
      <c r="C39" s="5" t="s">
        <v>90</v>
      </c>
      <c r="D39" s="5" t="s">
        <v>2809</v>
      </c>
      <c r="E39" s="5" t="s">
        <v>2810</v>
      </c>
      <c r="F39" s="5" t="s">
        <v>2811</v>
      </c>
      <c r="G39" s="5" t="s">
        <v>2812</v>
      </c>
      <c r="J39" s="5" t="s">
        <v>3384</v>
      </c>
    </row>
    <row r="40" spans="1:10">
      <c r="A40" s="5">
        <v>39</v>
      </c>
      <c r="B40" s="5" t="s">
        <v>2679</v>
      </c>
      <c r="C40" s="5" t="s">
        <v>90</v>
      </c>
      <c r="D40" s="5" t="s">
        <v>2813</v>
      </c>
      <c r="E40" s="5" t="s">
        <v>2814</v>
      </c>
      <c r="F40" s="5" t="s">
        <v>2815</v>
      </c>
      <c r="G40" s="5" t="s">
        <v>2792</v>
      </c>
      <c r="J40" s="5" t="s">
        <v>3384</v>
      </c>
    </row>
    <row r="41" spans="1:10">
      <c r="A41" s="5">
        <v>40</v>
      </c>
      <c r="B41" s="5" t="s">
        <v>2679</v>
      </c>
      <c r="C41" s="5" t="s">
        <v>90</v>
      </c>
      <c r="D41" s="5" t="s">
        <v>2816</v>
      </c>
      <c r="E41" s="5" t="s">
        <v>2817</v>
      </c>
      <c r="F41" s="5" t="s">
        <v>2818</v>
      </c>
      <c r="G41" s="5" t="s">
        <v>2819</v>
      </c>
      <c r="J41" s="5" t="s">
        <v>3384</v>
      </c>
    </row>
    <row r="42" spans="1:10">
      <c r="A42" s="5">
        <v>41</v>
      </c>
      <c r="B42" s="5" t="s">
        <v>2679</v>
      </c>
      <c r="C42" s="5" t="s">
        <v>90</v>
      </c>
      <c r="D42" s="5" t="s">
        <v>2820</v>
      </c>
      <c r="E42" s="5" t="s">
        <v>2821</v>
      </c>
      <c r="F42" s="5" t="s">
        <v>2822</v>
      </c>
      <c r="G42" s="5" t="s">
        <v>2823</v>
      </c>
      <c r="J42" s="5" t="s">
        <v>3384</v>
      </c>
    </row>
    <row r="43" spans="1:10">
      <c r="A43" s="5">
        <v>42</v>
      </c>
      <c r="B43" s="5" t="s">
        <v>2679</v>
      </c>
      <c r="C43" s="5" t="s">
        <v>90</v>
      </c>
      <c r="D43" s="5" t="s">
        <v>2824</v>
      </c>
      <c r="E43" s="5" t="s">
        <v>2825</v>
      </c>
      <c r="F43" s="5" t="s">
        <v>2826</v>
      </c>
      <c r="G43" s="5" t="s">
        <v>2683</v>
      </c>
      <c r="H43" s="5" t="s">
        <v>2827</v>
      </c>
      <c r="J43" s="5" t="s">
        <v>3384</v>
      </c>
    </row>
    <row r="44" spans="1:10">
      <c r="A44" s="5">
        <v>43</v>
      </c>
      <c r="B44" s="5" t="s">
        <v>2679</v>
      </c>
      <c r="C44" s="5" t="s">
        <v>90</v>
      </c>
      <c r="D44" s="5" t="s">
        <v>2828</v>
      </c>
      <c r="E44" s="5" t="s">
        <v>2829</v>
      </c>
      <c r="F44" s="5" t="s">
        <v>2830</v>
      </c>
      <c r="G44" s="5" t="s">
        <v>2761</v>
      </c>
      <c r="J44" s="5" t="s">
        <v>3384</v>
      </c>
    </row>
    <row r="45" spans="1:10">
      <c r="A45" s="5">
        <v>44</v>
      </c>
      <c r="B45" s="5" t="s">
        <v>2679</v>
      </c>
      <c r="C45" s="5" t="s">
        <v>90</v>
      </c>
      <c r="D45" s="5" t="s">
        <v>2831</v>
      </c>
      <c r="E45" s="5" t="s">
        <v>2832</v>
      </c>
      <c r="F45" s="5" t="s">
        <v>2833</v>
      </c>
      <c r="G45" s="5" t="s">
        <v>2834</v>
      </c>
      <c r="J45" s="5" t="s">
        <v>3384</v>
      </c>
    </row>
    <row r="46" spans="1:10">
      <c r="A46" s="5">
        <v>45</v>
      </c>
      <c r="B46" s="5" t="s">
        <v>2679</v>
      </c>
      <c r="C46" s="5" t="s">
        <v>90</v>
      </c>
      <c r="D46" s="5" t="s">
        <v>2835</v>
      </c>
      <c r="E46" s="5" t="s">
        <v>2836</v>
      </c>
      <c r="F46" s="5" t="s">
        <v>2837</v>
      </c>
      <c r="G46" s="5" t="s">
        <v>2683</v>
      </c>
      <c r="J46" s="5" t="s">
        <v>3384</v>
      </c>
    </row>
    <row r="47" spans="1:10">
      <c r="A47" s="5">
        <v>46</v>
      </c>
      <c r="B47" s="5" t="s">
        <v>2679</v>
      </c>
      <c r="C47" s="5" t="s">
        <v>90</v>
      </c>
      <c r="D47" s="5" t="s">
        <v>2838</v>
      </c>
      <c r="E47" s="5" t="s">
        <v>2839</v>
      </c>
      <c r="F47" s="5" t="s">
        <v>2840</v>
      </c>
      <c r="G47" s="5" t="s">
        <v>2735</v>
      </c>
      <c r="J47" s="5" t="s">
        <v>3384</v>
      </c>
    </row>
    <row r="48" spans="1:10">
      <c r="A48" s="5">
        <v>47</v>
      </c>
      <c r="B48" s="5" t="s">
        <v>2679</v>
      </c>
      <c r="C48" s="5" t="s">
        <v>90</v>
      </c>
      <c r="D48" s="5" t="s">
        <v>2841</v>
      </c>
      <c r="E48" s="5" t="s">
        <v>2842</v>
      </c>
      <c r="F48" s="5" t="s">
        <v>2843</v>
      </c>
      <c r="G48" s="5" t="s">
        <v>2844</v>
      </c>
      <c r="J48" s="5" t="s">
        <v>3384</v>
      </c>
    </row>
    <row r="49" spans="1:10">
      <c r="A49" s="5">
        <v>48</v>
      </c>
      <c r="B49" s="5" t="s">
        <v>2679</v>
      </c>
      <c r="C49" s="5" t="s">
        <v>90</v>
      </c>
      <c r="D49" s="5" t="s">
        <v>2845</v>
      </c>
      <c r="E49" s="5" t="s">
        <v>2846</v>
      </c>
      <c r="F49" s="5" t="s">
        <v>2837</v>
      </c>
      <c r="G49" s="5" t="s">
        <v>2847</v>
      </c>
      <c r="J49" s="5" t="s">
        <v>3384</v>
      </c>
    </row>
    <row r="50" spans="1:10">
      <c r="A50" s="5">
        <v>49</v>
      </c>
      <c r="B50" s="5" t="s">
        <v>2679</v>
      </c>
      <c r="C50" s="5" t="s">
        <v>90</v>
      </c>
      <c r="D50" s="5" t="s">
        <v>2848</v>
      </c>
      <c r="E50" s="5" t="s">
        <v>2849</v>
      </c>
      <c r="F50" s="5" t="s">
        <v>2850</v>
      </c>
      <c r="G50" s="5" t="s">
        <v>2851</v>
      </c>
      <c r="J50" s="5" t="s">
        <v>3384</v>
      </c>
    </row>
    <row r="51" spans="1:10">
      <c r="A51" s="5">
        <v>50</v>
      </c>
      <c r="B51" s="5" t="s">
        <v>2679</v>
      </c>
      <c r="C51" s="5" t="s">
        <v>90</v>
      </c>
      <c r="D51" s="5" t="s">
        <v>2852</v>
      </c>
      <c r="E51" s="5" t="s">
        <v>2853</v>
      </c>
      <c r="F51" s="5" t="s">
        <v>2854</v>
      </c>
      <c r="G51" s="5" t="s">
        <v>2750</v>
      </c>
      <c r="J51" s="5" t="s">
        <v>3384</v>
      </c>
    </row>
    <row r="52" spans="1:10">
      <c r="A52" s="5">
        <v>51</v>
      </c>
      <c r="B52" s="5" t="s">
        <v>2679</v>
      </c>
      <c r="C52" s="5" t="s">
        <v>90</v>
      </c>
      <c r="D52" s="5" t="s">
        <v>2855</v>
      </c>
      <c r="E52" s="5" t="s">
        <v>2856</v>
      </c>
      <c r="F52" s="5" t="s">
        <v>2857</v>
      </c>
      <c r="G52" s="5" t="s">
        <v>2757</v>
      </c>
      <c r="J52" s="5" t="s">
        <v>3384</v>
      </c>
    </row>
    <row r="53" spans="1:10">
      <c r="A53" s="5">
        <v>52</v>
      </c>
      <c r="B53" s="5" t="s">
        <v>2679</v>
      </c>
      <c r="C53" s="5" t="s">
        <v>90</v>
      </c>
      <c r="D53" s="5" t="s">
        <v>2858</v>
      </c>
      <c r="E53" s="5" t="s">
        <v>2859</v>
      </c>
      <c r="F53" s="5" t="s">
        <v>2860</v>
      </c>
      <c r="G53" s="5" t="s">
        <v>2683</v>
      </c>
      <c r="J53" s="5" t="s">
        <v>3384</v>
      </c>
    </row>
    <row r="54" spans="1:10">
      <c r="A54" s="5">
        <v>53</v>
      </c>
      <c r="B54" s="5" t="s">
        <v>2679</v>
      </c>
      <c r="C54" s="5" t="s">
        <v>90</v>
      </c>
      <c r="D54" s="5" t="s">
        <v>2861</v>
      </c>
      <c r="E54" s="5" t="s">
        <v>2862</v>
      </c>
      <c r="F54" s="5" t="s">
        <v>2863</v>
      </c>
      <c r="G54" s="5" t="s">
        <v>2864</v>
      </c>
      <c r="J54" s="5" t="s">
        <v>3384</v>
      </c>
    </row>
    <row r="55" spans="1:10">
      <c r="A55" s="5">
        <v>54</v>
      </c>
      <c r="B55" s="5" t="s">
        <v>2679</v>
      </c>
      <c r="C55" s="5" t="s">
        <v>90</v>
      </c>
      <c r="D55" s="5" t="s">
        <v>2865</v>
      </c>
      <c r="E55" s="5" t="s">
        <v>2866</v>
      </c>
      <c r="F55" s="5" t="s">
        <v>2826</v>
      </c>
      <c r="G55" s="5" t="s">
        <v>2867</v>
      </c>
      <c r="J55" s="5" t="s">
        <v>3384</v>
      </c>
    </row>
    <row r="56" spans="1:10">
      <c r="A56" s="5">
        <v>55</v>
      </c>
      <c r="B56" s="5" t="s">
        <v>2679</v>
      </c>
      <c r="C56" s="5" t="s">
        <v>90</v>
      </c>
      <c r="D56" s="5" t="s">
        <v>2868</v>
      </c>
      <c r="E56" s="5" t="s">
        <v>2869</v>
      </c>
      <c r="F56" s="5" t="s">
        <v>2870</v>
      </c>
      <c r="G56" s="5" t="s">
        <v>2871</v>
      </c>
      <c r="J56" s="5" t="s">
        <v>3384</v>
      </c>
    </row>
    <row r="57" spans="1:10">
      <c r="A57" s="5">
        <v>56</v>
      </c>
      <c r="B57" s="5" t="s">
        <v>2679</v>
      </c>
      <c r="C57" s="5" t="s">
        <v>90</v>
      </c>
      <c r="D57" s="5" t="s">
        <v>2872</v>
      </c>
      <c r="E57" s="5" t="s">
        <v>2873</v>
      </c>
      <c r="F57" s="5" t="s">
        <v>2874</v>
      </c>
      <c r="G57" s="5" t="s">
        <v>2875</v>
      </c>
      <c r="J57" s="5" t="s">
        <v>3384</v>
      </c>
    </row>
    <row r="58" spans="1:10">
      <c r="A58" s="5">
        <v>57</v>
      </c>
      <c r="B58" s="5" t="s">
        <v>2679</v>
      </c>
      <c r="C58" s="5" t="s">
        <v>90</v>
      </c>
      <c r="D58" s="5" t="s">
        <v>2876</v>
      </c>
      <c r="E58" s="5" t="s">
        <v>2877</v>
      </c>
      <c r="F58" s="5" t="s">
        <v>2878</v>
      </c>
      <c r="G58" s="5" t="s">
        <v>2879</v>
      </c>
      <c r="J58" s="5" t="s">
        <v>3384</v>
      </c>
    </row>
    <row r="59" spans="1:10">
      <c r="A59" s="5">
        <v>58</v>
      </c>
      <c r="B59" s="5" t="s">
        <v>2679</v>
      </c>
      <c r="C59" s="5" t="s">
        <v>90</v>
      </c>
      <c r="D59" s="5" t="s">
        <v>2880</v>
      </c>
      <c r="E59" s="5" t="s">
        <v>2881</v>
      </c>
      <c r="F59" s="5" t="s">
        <v>2882</v>
      </c>
      <c r="G59" s="5" t="s">
        <v>2683</v>
      </c>
      <c r="J59" s="5" t="s">
        <v>3384</v>
      </c>
    </row>
    <row r="60" spans="1:10">
      <c r="A60" s="5">
        <v>59</v>
      </c>
      <c r="B60" s="5" t="s">
        <v>2679</v>
      </c>
      <c r="C60" s="5" t="s">
        <v>90</v>
      </c>
      <c r="D60" s="5" t="s">
        <v>2883</v>
      </c>
      <c r="E60" s="5" t="s">
        <v>2884</v>
      </c>
      <c r="F60" s="5" t="s">
        <v>2826</v>
      </c>
      <c r="G60" s="5" t="s">
        <v>2885</v>
      </c>
      <c r="J60" s="5" t="s">
        <v>3384</v>
      </c>
    </row>
    <row r="61" spans="1:10">
      <c r="A61" s="5">
        <v>60</v>
      </c>
      <c r="B61" s="5" t="s">
        <v>2679</v>
      </c>
      <c r="C61" s="5" t="s">
        <v>90</v>
      </c>
      <c r="D61" s="5" t="s">
        <v>2886</v>
      </c>
      <c r="E61" s="5" t="s">
        <v>2887</v>
      </c>
      <c r="F61" s="5" t="s">
        <v>2826</v>
      </c>
      <c r="G61" s="5" t="s">
        <v>2888</v>
      </c>
      <c r="J61" s="5" t="s">
        <v>3384</v>
      </c>
    </row>
    <row r="62" spans="1:10">
      <c r="A62" s="5">
        <v>61</v>
      </c>
      <c r="B62" s="5" t="s">
        <v>2679</v>
      </c>
      <c r="C62" s="5" t="s">
        <v>90</v>
      </c>
      <c r="D62" s="5" t="s">
        <v>2889</v>
      </c>
      <c r="E62" s="5" t="s">
        <v>2890</v>
      </c>
      <c r="F62" s="5" t="s">
        <v>2822</v>
      </c>
      <c r="G62" s="5" t="s">
        <v>2891</v>
      </c>
      <c r="J62" s="5" t="s">
        <v>3384</v>
      </c>
    </row>
    <row r="63" spans="1:10">
      <c r="A63" s="5">
        <v>62</v>
      </c>
      <c r="B63" s="5" t="s">
        <v>2679</v>
      </c>
      <c r="C63" s="5" t="s">
        <v>90</v>
      </c>
      <c r="D63" s="5" t="s">
        <v>2892</v>
      </c>
      <c r="E63" s="5" t="s">
        <v>2893</v>
      </c>
      <c r="F63" s="5" t="s">
        <v>2837</v>
      </c>
      <c r="G63" s="5" t="s">
        <v>2894</v>
      </c>
      <c r="J63" s="5" t="s">
        <v>3384</v>
      </c>
    </row>
    <row r="64" spans="1:10">
      <c r="A64" s="5">
        <v>63</v>
      </c>
      <c r="B64" s="5" t="s">
        <v>2679</v>
      </c>
      <c r="C64" s="5" t="s">
        <v>90</v>
      </c>
      <c r="D64" s="5" t="s">
        <v>2895</v>
      </c>
      <c r="E64" s="5" t="s">
        <v>2896</v>
      </c>
      <c r="F64" s="5" t="s">
        <v>2863</v>
      </c>
      <c r="G64" s="5" t="s">
        <v>2897</v>
      </c>
      <c r="J64" s="5" t="s">
        <v>3384</v>
      </c>
    </row>
    <row r="65" spans="1:10">
      <c r="A65" s="5">
        <v>64</v>
      </c>
      <c r="B65" s="5" t="s">
        <v>2679</v>
      </c>
      <c r="C65" s="5" t="s">
        <v>90</v>
      </c>
      <c r="D65" s="5" t="s">
        <v>2898</v>
      </c>
      <c r="E65" s="5" t="s">
        <v>2899</v>
      </c>
      <c r="F65" s="5" t="s">
        <v>2900</v>
      </c>
      <c r="G65" s="5" t="s">
        <v>2901</v>
      </c>
      <c r="J65" s="5" t="s">
        <v>3384</v>
      </c>
    </row>
    <row r="66" spans="1:10">
      <c r="A66" s="5">
        <v>65</v>
      </c>
      <c r="B66" s="5" t="s">
        <v>2679</v>
      </c>
      <c r="C66" s="5" t="s">
        <v>90</v>
      </c>
      <c r="D66" s="5" t="s">
        <v>2902</v>
      </c>
      <c r="E66" s="5" t="s">
        <v>2903</v>
      </c>
      <c r="F66" s="5" t="s">
        <v>2904</v>
      </c>
      <c r="G66" s="5" t="s">
        <v>2905</v>
      </c>
      <c r="J66" s="5" t="s">
        <v>3384</v>
      </c>
    </row>
    <row r="67" spans="1:10">
      <c r="A67" s="5">
        <v>66</v>
      </c>
      <c r="B67" s="5" t="s">
        <v>2679</v>
      </c>
      <c r="C67" s="5" t="s">
        <v>90</v>
      </c>
      <c r="D67" s="5" t="s">
        <v>2906</v>
      </c>
      <c r="E67" s="5" t="s">
        <v>2907</v>
      </c>
      <c r="F67" s="5" t="s">
        <v>2908</v>
      </c>
      <c r="G67" s="5" t="s">
        <v>2909</v>
      </c>
      <c r="J67" s="5" t="s">
        <v>3384</v>
      </c>
    </row>
    <row r="68" spans="1:10">
      <c r="A68" s="5">
        <v>67</v>
      </c>
      <c r="B68" s="5" t="s">
        <v>2679</v>
      </c>
      <c r="C68" s="5" t="s">
        <v>90</v>
      </c>
      <c r="D68" s="5" t="s">
        <v>2910</v>
      </c>
      <c r="E68" s="5" t="s">
        <v>2911</v>
      </c>
      <c r="F68" s="5" t="s">
        <v>2912</v>
      </c>
      <c r="G68" s="5" t="s">
        <v>2702</v>
      </c>
      <c r="H68" s="5" t="s">
        <v>2913</v>
      </c>
      <c r="J68" s="5" t="s">
        <v>3384</v>
      </c>
    </row>
    <row r="69" spans="1:10">
      <c r="A69" s="5">
        <v>68</v>
      </c>
      <c r="B69" s="5" t="s">
        <v>2679</v>
      </c>
      <c r="C69" s="5" t="s">
        <v>90</v>
      </c>
      <c r="D69" s="5" t="s">
        <v>3436</v>
      </c>
      <c r="E69" s="5" t="s">
        <v>3437</v>
      </c>
      <c r="F69" s="5" t="s">
        <v>3438</v>
      </c>
      <c r="G69" s="5" t="s">
        <v>2710</v>
      </c>
      <c r="J69" s="5" t="s">
        <v>3384</v>
      </c>
    </row>
    <row r="70" spans="1:10">
      <c r="A70" s="5">
        <v>69</v>
      </c>
      <c r="B70" s="5" t="s">
        <v>2679</v>
      </c>
      <c r="C70" s="5" t="s">
        <v>90</v>
      </c>
      <c r="D70" s="5" t="s">
        <v>2914</v>
      </c>
      <c r="E70" s="5" t="s">
        <v>2915</v>
      </c>
      <c r="F70" s="5" t="s">
        <v>2916</v>
      </c>
      <c r="G70" s="5" t="s">
        <v>2917</v>
      </c>
      <c r="J70" s="5" t="s">
        <v>3384</v>
      </c>
    </row>
    <row r="71" spans="1:10">
      <c r="A71" s="5">
        <v>70</v>
      </c>
      <c r="B71" s="5" t="s">
        <v>2679</v>
      </c>
      <c r="C71" s="5" t="s">
        <v>90</v>
      </c>
      <c r="D71" s="5" t="s">
        <v>2918</v>
      </c>
      <c r="E71" s="5" t="s">
        <v>2919</v>
      </c>
      <c r="F71" s="5" t="s">
        <v>2920</v>
      </c>
      <c r="G71" s="5" t="s">
        <v>2757</v>
      </c>
      <c r="J71" s="5" t="s">
        <v>3384</v>
      </c>
    </row>
    <row r="72" spans="1:10">
      <c r="A72" s="5">
        <v>71</v>
      </c>
      <c r="B72" s="5" t="s">
        <v>2679</v>
      </c>
      <c r="C72" s="5" t="s">
        <v>90</v>
      </c>
      <c r="D72" s="5" t="s">
        <v>2921</v>
      </c>
      <c r="E72" s="5" t="s">
        <v>2922</v>
      </c>
      <c r="F72" s="5" t="s">
        <v>2923</v>
      </c>
      <c r="G72" s="5" t="s">
        <v>2924</v>
      </c>
      <c r="J72" s="5" t="s">
        <v>3384</v>
      </c>
    </row>
    <row r="73" spans="1:10">
      <c r="A73" s="5">
        <v>72</v>
      </c>
      <c r="B73" s="5" t="s">
        <v>2679</v>
      </c>
      <c r="C73" s="5" t="s">
        <v>90</v>
      </c>
      <c r="D73" s="5" t="s">
        <v>2925</v>
      </c>
      <c r="E73" s="5" t="s">
        <v>2926</v>
      </c>
      <c r="F73" s="5" t="s">
        <v>2927</v>
      </c>
      <c r="G73" s="5" t="s">
        <v>2928</v>
      </c>
      <c r="J73" s="5" t="s">
        <v>3384</v>
      </c>
    </row>
    <row r="74" spans="1:10">
      <c r="A74" s="5">
        <v>73</v>
      </c>
      <c r="B74" s="5" t="s">
        <v>2679</v>
      </c>
      <c r="C74" s="5" t="s">
        <v>90</v>
      </c>
      <c r="D74" s="5" t="s">
        <v>2929</v>
      </c>
      <c r="E74" s="5" t="s">
        <v>2930</v>
      </c>
      <c r="F74" s="5" t="s">
        <v>2931</v>
      </c>
      <c r="G74" s="5" t="s">
        <v>2901</v>
      </c>
      <c r="J74" s="5" t="s">
        <v>3384</v>
      </c>
    </row>
    <row r="75" spans="1:10">
      <c r="A75" s="5">
        <v>74</v>
      </c>
      <c r="B75" s="5" t="s">
        <v>2679</v>
      </c>
      <c r="C75" s="5" t="s">
        <v>90</v>
      </c>
      <c r="D75" s="5" t="s">
        <v>2932</v>
      </c>
      <c r="E75" s="5" t="s">
        <v>2933</v>
      </c>
      <c r="F75" s="5" t="s">
        <v>2934</v>
      </c>
      <c r="G75" s="5" t="s">
        <v>2935</v>
      </c>
      <c r="J75" s="5" t="s">
        <v>3384</v>
      </c>
    </row>
    <row r="76" spans="1:10">
      <c r="A76" s="5">
        <v>75</v>
      </c>
      <c r="B76" s="5" t="s">
        <v>2679</v>
      </c>
      <c r="C76" s="5" t="s">
        <v>90</v>
      </c>
      <c r="D76" s="5" t="s">
        <v>2936</v>
      </c>
      <c r="E76" s="5" t="s">
        <v>2937</v>
      </c>
      <c r="F76" s="5" t="s">
        <v>2938</v>
      </c>
      <c r="G76" s="5" t="s">
        <v>2939</v>
      </c>
      <c r="J76" s="5" t="s">
        <v>3384</v>
      </c>
    </row>
    <row r="77" spans="1:10">
      <c r="A77" s="5">
        <v>76</v>
      </c>
      <c r="B77" s="5" t="s">
        <v>2679</v>
      </c>
      <c r="C77" s="5" t="s">
        <v>90</v>
      </c>
      <c r="D77" s="5" t="s">
        <v>2940</v>
      </c>
      <c r="E77" s="5" t="s">
        <v>2941</v>
      </c>
      <c r="F77" s="5" t="s">
        <v>2942</v>
      </c>
      <c r="G77" s="5" t="s">
        <v>2687</v>
      </c>
      <c r="J77" s="5" t="s">
        <v>3384</v>
      </c>
    </row>
    <row r="78" spans="1:10">
      <c r="A78" s="5">
        <v>77</v>
      </c>
      <c r="B78" s="5" t="s">
        <v>2679</v>
      </c>
      <c r="C78" s="5" t="s">
        <v>90</v>
      </c>
      <c r="D78" s="5" t="s">
        <v>2943</v>
      </c>
      <c r="E78" s="5" t="s">
        <v>2944</v>
      </c>
      <c r="F78" s="5" t="s">
        <v>2945</v>
      </c>
      <c r="G78" s="5" t="s">
        <v>2691</v>
      </c>
      <c r="J78" s="5" t="s">
        <v>3384</v>
      </c>
    </row>
    <row r="79" spans="1:10">
      <c r="A79" s="5">
        <v>78</v>
      </c>
      <c r="B79" s="5" t="s">
        <v>2679</v>
      </c>
      <c r="C79" s="5" t="s">
        <v>90</v>
      </c>
      <c r="D79" s="5" t="s">
        <v>2946</v>
      </c>
      <c r="E79" s="5" t="s">
        <v>2947</v>
      </c>
      <c r="F79" s="5" t="s">
        <v>2948</v>
      </c>
      <c r="G79" s="5" t="s">
        <v>2949</v>
      </c>
      <c r="J79" s="5" t="s">
        <v>3384</v>
      </c>
    </row>
    <row r="80" spans="1:10">
      <c r="A80" s="5">
        <v>79</v>
      </c>
      <c r="B80" s="5" t="s">
        <v>2679</v>
      </c>
      <c r="C80" s="5" t="s">
        <v>90</v>
      </c>
      <c r="D80" s="5" t="s">
        <v>2950</v>
      </c>
      <c r="E80" s="5" t="s">
        <v>2951</v>
      </c>
      <c r="F80" s="5" t="s">
        <v>2952</v>
      </c>
      <c r="G80" s="5" t="s">
        <v>2953</v>
      </c>
      <c r="J80" s="5" t="s">
        <v>3384</v>
      </c>
    </row>
    <row r="81" spans="1:10">
      <c r="A81" s="5">
        <v>80</v>
      </c>
      <c r="B81" s="5" t="s">
        <v>2679</v>
      </c>
      <c r="C81" s="5" t="s">
        <v>90</v>
      </c>
      <c r="D81" s="5" t="s">
        <v>2954</v>
      </c>
      <c r="E81" s="5" t="s">
        <v>2955</v>
      </c>
      <c r="F81" s="5" t="s">
        <v>2956</v>
      </c>
      <c r="G81" s="5" t="s">
        <v>2957</v>
      </c>
      <c r="J81" s="5" t="s">
        <v>3384</v>
      </c>
    </row>
    <row r="82" spans="1:10">
      <c r="A82" s="5">
        <v>81</v>
      </c>
      <c r="B82" s="5" t="s">
        <v>2679</v>
      </c>
      <c r="C82" s="5" t="s">
        <v>90</v>
      </c>
      <c r="D82" s="5" t="s">
        <v>3439</v>
      </c>
      <c r="E82" s="5" t="s">
        <v>3440</v>
      </c>
      <c r="F82" s="5" t="s">
        <v>3441</v>
      </c>
      <c r="G82" s="5" t="s">
        <v>2875</v>
      </c>
      <c r="H82" s="5" t="s">
        <v>3442</v>
      </c>
      <c r="J82" s="5" t="s">
        <v>3384</v>
      </c>
    </row>
    <row r="83" spans="1:10">
      <c r="A83" s="5">
        <v>82</v>
      </c>
      <c r="B83" s="5" t="s">
        <v>2679</v>
      </c>
      <c r="C83" s="5" t="s">
        <v>90</v>
      </c>
      <c r="D83" s="5" t="s">
        <v>2958</v>
      </c>
      <c r="E83" s="5" t="s">
        <v>2959</v>
      </c>
      <c r="F83" s="5" t="s">
        <v>2826</v>
      </c>
      <c r="G83" s="5" t="s">
        <v>2960</v>
      </c>
      <c r="J83" s="5" t="s">
        <v>3384</v>
      </c>
    </row>
    <row r="84" spans="1:10">
      <c r="A84" s="5">
        <v>83</v>
      </c>
      <c r="B84" s="5" t="s">
        <v>2679</v>
      </c>
      <c r="C84" s="5" t="s">
        <v>90</v>
      </c>
      <c r="D84" s="5" t="s">
        <v>2961</v>
      </c>
      <c r="E84" s="5" t="s">
        <v>2962</v>
      </c>
      <c r="F84" s="5" t="s">
        <v>2822</v>
      </c>
      <c r="G84" s="5" t="s">
        <v>2963</v>
      </c>
      <c r="J84" s="5" t="s">
        <v>3384</v>
      </c>
    </row>
    <row r="85" spans="1:10">
      <c r="A85" s="5">
        <v>84</v>
      </c>
      <c r="B85" s="5" t="s">
        <v>2679</v>
      </c>
      <c r="C85" s="5" t="s">
        <v>90</v>
      </c>
      <c r="D85" s="5" t="s">
        <v>2964</v>
      </c>
      <c r="E85" s="5" t="s">
        <v>2965</v>
      </c>
      <c r="F85" s="5" t="s">
        <v>2966</v>
      </c>
      <c r="G85" s="5" t="s">
        <v>2727</v>
      </c>
      <c r="J85" s="5" t="s">
        <v>3384</v>
      </c>
    </row>
    <row r="86" spans="1:10">
      <c r="A86" s="5">
        <v>85</v>
      </c>
      <c r="B86" s="5" t="s">
        <v>2679</v>
      </c>
      <c r="C86" s="5" t="s">
        <v>90</v>
      </c>
      <c r="D86" s="5" t="s">
        <v>2969</v>
      </c>
      <c r="E86" s="5" t="s">
        <v>2970</v>
      </c>
      <c r="F86" s="5" t="s">
        <v>2971</v>
      </c>
      <c r="G86" s="5" t="s">
        <v>2753</v>
      </c>
      <c r="J86" s="5" t="s">
        <v>3384</v>
      </c>
    </row>
    <row r="87" spans="1:10">
      <c r="A87" s="5">
        <v>86</v>
      </c>
      <c r="B87" s="5" t="s">
        <v>2679</v>
      </c>
      <c r="C87" s="5" t="s">
        <v>90</v>
      </c>
      <c r="D87" s="5" t="s">
        <v>2972</v>
      </c>
      <c r="E87" s="5" t="s">
        <v>2973</v>
      </c>
      <c r="F87" s="5" t="s">
        <v>2974</v>
      </c>
      <c r="G87" s="5" t="s">
        <v>2757</v>
      </c>
      <c r="J87" s="5" t="s">
        <v>3384</v>
      </c>
    </row>
    <row r="88" spans="1:10">
      <c r="A88" s="5">
        <v>87</v>
      </c>
      <c r="B88" s="5" t="s">
        <v>2679</v>
      </c>
      <c r="C88" s="5" t="s">
        <v>90</v>
      </c>
      <c r="D88" s="5" t="s">
        <v>2975</v>
      </c>
      <c r="E88" s="5" t="s">
        <v>2976</v>
      </c>
      <c r="F88" s="5" t="s">
        <v>2756</v>
      </c>
      <c r="G88" s="5" t="s">
        <v>2753</v>
      </c>
      <c r="J88" s="5" t="s">
        <v>3384</v>
      </c>
    </row>
    <row r="89" spans="1:10">
      <c r="A89" s="5">
        <v>88</v>
      </c>
      <c r="B89" s="5" t="s">
        <v>2679</v>
      </c>
      <c r="C89" s="5" t="s">
        <v>90</v>
      </c>
      <c r="D89" s="5" t="s">
        <v>2977</v>
      </c>
      <c r="E89" s="5" t="s">
        <v>2978</v>
      </c>
      <c r="F89" s="5" t="s">
        <v>2979</v>
      </c>
      <c r="G89" s="5" t="s">
        <v>2683</v>
      </c>
      <c r="J89" s="5" t="s">
        <v>3384</v>
      </c>
    </row>
    <row r="90" spans="1:10">
      <c r="A90" s="5">
        <v>89</v>
      </c>
      <c r="B90" s="5" t="s">
        <v>2679</v>
      </c>
      <c r="C90" s="5" t="s">
        <v>90</v>
      </c>
      <c r="D90" s="5" t="s">
        <v>2980</v>
      </c>
      <c r="E90" s="5" t="s">
        <v>2981</v>
      </c>
      <c r="F90" s="5" t="s">
        <v>2982</v>
      </c>
      <c r="G90" s="5" t="s">
        <v>2875</v>
      </c>
      <c r="J90" s="5" t="s">
        <v>3384</v>
      </c>
    </row>
    <row r="91" spans="1:10">
      <c r="A91" s="5">
        <v>90</v>
      </c>
      <c r="B91" s="5" t="s">
        <v>2679</v>
      </c>
      <c r="C91" s="5" t="s">
        <v>90</v>
      </c>
      <c r="D91" s="5" t="s">
        <v>2983</v>
      </c>
      <c r="E91" s="5" t="s">
        <v>2984</v>
      </c>
      <c r="F91" s="5" t="s">
        <v>2985</v>
      </c>
      <c r="G91" s="5" t="s">
        <v>2706</v>
      </c>
      <c r="J91" s="5" t="s">
        <v>3384</v>
      </c>
    </row>
    <row r="92" spans="1:10">
      <c r="A92" s="5">
        <v>91</v>
      </c>
      <c r="B92" s="5" t="s">
        <v>2679</v>
      </c>
      <c r="C92" s="5" t="s">
        <v>90</v>
      </c>
      <c r="D92" s="5" t="s">
        <v>2986</v>
      </c>
      <c r="E92" s="5" t="s">
        <v>2987</v>
      </c>
      <c r="F92" s="5" t="s">
        <v>2988</v>
      </c>
      <c r="G92" s="5" t="s">
        <v>2928</v>
      </c>
      <c r="J92" s="5" t="s">
        <v>3384</v>
      </c>
    </row>
    <row r="93" spans="1:10">
      <c r="A93" s="5">
        <v>92</v>
      </c>
      <c r="B93" s="5" t="s">
        <v>2679</v>
      </c>
      <c r="C93" s="5" t="s">
        <v>90</v>
      </c>
      <c r="D93" s="5" t="s">
        <v>2989</v>
      </c>
      <c r="E93" s="5" t="s">
        <v>2990</v>
      </c>
      <c r="F93" s="5" t="s">
        <v>2991</v>
      </c>
      <c r="G93" s="5" t="s">
        <v>2875</v>
      </c>
      <c r="J93" s="5" t="s">
        <v>3384</v>
      </c>
    </row>
    <row r="94" spans="1:10">
      <c r="A94" s="5">
        <v>93</v>
      </c>
      <c r="B94" s="5" t="s">
        <v>2679</v>
      </c>
      <c r="C94" s="5" t="s">
        <v>90</v>
      </c>
      <c r="D94" s="5" t="s">
        <v>2992</v>
      </c>
      <c r="E94" s="5" t="s">
        <v>2993</v>
      </c>
      <c r="F94" s="5" t="s">
        <v>2994</v>
      </c>
      <c r="G94" s="5" t="s">
        <v>2995</v>
      </c>
      <c r="J94" s="5" t="s">
        <v>3384</v>
      </c>
    </row>
    <row r="95" spans="1:10">
      <c r="A95" s="5">
        <v>94</v>
      </c>
      <c r="B95" s="5" t="s">
        <v>2679</v>
      </c>
      <c r="C95" s="5" t="s">
        <v>90</v>
      </c>
      <c r="D95" s="5" t="s">
        <v>2996</v>
      </c>
      <c r="E95" s="5" t="s">
        <v>2997</v>
      </c>
      <c r="F95" s="5" t="s">
        <v>2998</v>
      </c>
      <c r="G95" s="5" t="s">
        <v>2683</v>
      </c>
      <c r="J95" s="5" t="s">
        <v>3384</v>
      </c>
    </row>
    <row r="96" spans="1:10">
      <c r="A96" s="5">
        <v>95</v>
      </c>
      <c r="B96" s="5" t="s">
        <v>2679</v>
      </c>
      <c r="C96" s="5" t="s">
        <v>90</v>
      </c>
      <c r="D96" s="5" t="s">
        <v>2999</v>
      </c>
      <c r="E96" s="5" t="s">
        <v>3000</v>
      </c>
      <c r="F96" s="5" t="s">
        <v>3001</v>
      </c>
      <c r="G96" s="5" t="s">
        <v>3002</v>
      </c>
      <c r="J96" s="5" t="s">
        <v>3384</v>
      </c>
    </row>
    <row r="97" spans="1:10">
      <c r="A97" s="5">
        <v>96</v>
      </c>
      <c r="B97" s="5" t="s">
        <v>2679</v>
      </c>
      <c r="C97" s="5" t="s">
        <v>90</v>
      </c>
      <c r="D97" s="5" t="s">
        <v>3003</v>
      </c>
      <c r="E97" s="5" t="s">
        <v>3004</v>
      </c>
      <c r="F97" s="5" t="s">
        <v>3005</v>
      </c>
      <c r="G97" s="5" t="s">
        <v>2683</v>
      </c>
      <c r="J97" s="5" t="s">
        <v>3384</v>
      </c>
    </row>
    <row r="98" spans="1:10">
      <c r="A98" s="5">
        <v>97</v>
      </c>
      <c r="B98" s="5" t="s">
        <v>2679</v>
      </c>
      <c r="C98" s="5" t="s">
        <v>90</v>
      </c>
      <c r="D98" s="5" t="s">
        <v>3006</v>
      </c>
      <c r="E98" s="5" t="s">
        <v>3007</v>
      </c>
      <c r="F98" s="5" t="s">
        <v>3008</v>
      </c>
      <c r="G98" s="5" t="s">
        <v>2753</v>
      </c>
      <c r="H98" s="5" t="s">
        <v>3009</v>
      </c>
      <c r="J98" s="5" t="s">
        <v>3384</v>
      </c>
    </row>
    <row r="99" spans="1:10">
      <c r="A99" s="5">
        <v>98</v>
      </c>
      <c r="B99" s="5" t="s">
        <v>2679</v>
      </c>
      <c r="C99" s="5" t="s">
        <v>90</v>
      </c>
      <c r="D99" s="5" t="s">
        <v>3010</v>
      </c>
      <c r="E99" s="5" t="s">
        <v>3011</v>
      </c>
      <c r="F99" s="5" t="s">
        <v>3012</v>
      </c>
      <c r="G99" s="5" t="s">
        <v>2753</v>
      </c>
      <c r="J99" s="5" t="s">
        <v>3384</v>
      </c>
    </row>
    <row r="100" spans="1:10">
      <c r="A100" s="5">
        <v>99</v>
      </c>
      <c r="B100" s="5" t="s">
        <v>2679</v>
      </c>
      <c r="C100" s="5" t="s">
        <v>90</v>
      </c>
      <c r="D100" s="5" t="s">
        <v>3013</v>
      </c>
      <c r="E100" s="5" t="s">
        <v>3014</v>
      </c>
      <c r="F100" s="5" t="s">
        <v>3015</v>
      </c>
      <c r="G100" s="5" t="s">
        <v>3016</v>
      </c>
      <c r="J100" s="5" t="s">
        <v>3384</v>
      </c>
    </row>
    <row r="101" spans="1:10">
      <c r="A101" s="5">
        <v>100</v>
      </c>
      <c r="B101" s="5" t="s">
        <v>2679</v>
      </c>
      <c r="C101" s="5" t="s">
        <v>90</v>
      </c>
      <c r="D101" s="5" t="s">
        <v>3017</v>
      </c>
      <c r="E101" s="5" t="s">
        <v>3018</v>
      </c>
      <c r="F101" s="5" t="s">
        <v>3019</v>
      </c>
      <c r="G101" s="5" t="s">
        <v>2812</v>
      </c>
      <c r="J101" s="5" t="s">
        <v>3384</v>
      </c>
    </row>
    <row r="102" spans="1:10">
      <c r="A102" s="5">
        <v>101</v>
      </c>
      <c r="B102" s="5" t="s">
        <v>2679</v>
      </c>
      <c r="C102" s="5" t="s">
        <v>90</v>
      </c>
      <c r="D102" s="5" t="s">
        <v>3020</v>
      </c>
      <c r="E102" s="5" t="s">
        <v>3021</v>
      </c>
      <c r="F102" s="5" t="s">
        <v>3022</v>
      </c>
      <c r="G102" s="5" t="s">
        <v>2727</v>
      </c>
      <c r="J102" s="5" t="s">
        <v>3384</v>
      </c>
    </row>
    <row r="103" spans="1:10">
      <c r="A103" s="5">
        <v>102</v>
      </c>
      <c r="B103" s="5" t="s">
        <v>2679</v>
      </c>
      <c r="C103" s="5" t="s">
        <v>90</v>
      </c>
      <c r="D103" s="5" t="s">
        <v>3023</v>
      </c>
      <c r="E103" s="5" t="s">
        <v>3024</v>
      </c>
      <c r="F103" s="5" t="s">
        <v>3025</v>
      </c>
      <c r="G103" s="5" t="s">
        <v>2687</v>
      </c>
      <c r="J103" s="5" t="s">
        <v>3384</v>
      </c>
    </row>
    <row r="104" spans="1:10">
      <c r="A104" s="5">
        <v>103</v>
      </c>
      <c r="B104" s="5" t="s">
        <v>2679</v>
      </c>
      <c r="C104" s="5" t="s">
        <v>90</v>
      </c>
      <c r="D104" s="5" t="s">
        <v>3026</v>
      </c>
      <c r="E104" s="5" t="s">
        <v>3027</v>
      </c>
      <c r="F104" s="5" t="s">
        <v>3028</v>
      </c>
      <c r="G104" s="5" t="s">
        <v>2710</v>
      </c>
      <c r="J104" s="5" t="s">
        <v>3384</v>
      </c>
    </row>
    <row r="105" spans="1:10">
      <c r="A105" s="5">
        <v>104</v>
      </c>
      <c r="B105" s="5" t="s">
        <v>2679</v>
      </c>
      <c r="C105" s="5" t="s">
        <v>90</v>
      </c>
      <c r="D105" s="5" t="s">
        <v>3029</v>
      </c>
      <c r="E105" s="5" t="s">
        <v>3030</v>
      </c>
      <c r="F105" s="5" t="s">
        <v>3031</v>
      </c>
      <c r="G105" s="5" t="s">
        <v>3032</v>
      </c>
      <c r="J105" s="5" t="s">
        <v>3384</v>
      </c>
    </row>
    <row r="106" spans="1:10">
      <c r="A106" s="5">
        <v>105</v>
      </c>
      <c r="B106" s="5" t="s">
        <v>2679</v>
      </c>
      <c r="C106" s="5" t="s">
        <v>90</v>
      </c>
      <c r="D106" s="5" t="s">
        <v>3033</v>
      </c>
      <c r="E106" s="5" t="s">
        <v>3034</v>
      </c>
      <c r="F106" s="5" t="s">
        <v>3035</v>
      </c>
      <c r="G106" s="5" t="s">
        <v>3036</v>
      </c>
      <c r="J106" s="5" t="s">
        <v>3384</v>
      </c>
    </row>
    <row r="107" spans="1:10">
      <c r="A107" s="5">
        <v>106</v>
      </c>
      <c r="B107" s="5" t="s">
        <v>2679</v>
      </c>
      <c r="C107" s="5" t="s">
        <v>90</v>
      </c>
      <c r="D107" s="5" t="s">
        <v>3037</v>
      </c>
      <c r="E107" s="5" t="s">
        <v>3038</v>
      </c>
      <c r="F107" s="5" t="s">
        <v>3039</v>
      </c>
      <c r="G107" s="5" t="s">
        <v>2727</v>
      </c>
      <c r="H107" s="5" t="s">
        <v>3040</v>
      </c>
      <c r="J107" s="5" t="s">
        <v>3384</v>
      </c>
    </row>
    <row r="108" spans="1:10">
      <c r="A108" s="5">
        <v>107</v>
      </c>
      <c r="B108" s="5" t="s">
        <v>2679</v>
      </c>
      <c r="C108" s="5" t="s">
        <v>90</v>
      </c>
      <c r="D108" s="5" t="s">
        <v>3041</v>
      </c>
      <c r="E108" s="5" t="s">
        <v>3042</v>
      </c>
      <c r="F108" s="5" t="s">
        <v>3043</v>
      </c>
      <c r="G108" s="5" t="s">
        <v>2683</v>
      </c>
      <c r="H108" s="5" t="s">
        <v>3044</v>
      </c>
      <c r="J108" s="5" t="s">
        <v>3384</v>
      </c>
    </row>
    <row r="109" spans="1:10">
      <c r="A109" s="5">
        <v>108</v>
      </c>
      <c r="B109" s="5" t="s">
        <v>2679</v>
      </c>
      <c r="C109" s="5" t="s">
        <v>90</v>
      </c>
      <c r="D109" s="5" t="s">
        <v>3045</v>
      </c>
      <c r="E109" s="5" t="s">
        <v>3046</v>
      </c>
      <c r="F109" s="5" t="s">
        <v>3047</v>
      </c>
      <c r="G109" s="5" t="s">
        <v>2750</v>
      </c>
      <c r="J109" s="5" t="s">
        <v>3384</v>
      </c>
    </row>
    <row r="110" spans="1:10">
      <c r="A110" s="5">
        <v>109</v>
      </c>
      <c r="B110" s="5" t="s">
        <v>2679</v>
      </c>
      <c r="C110" s="5" t="s">
        <v>90</v>
      </c>
      <c r="D110" s="5" t="s">
        <v>3048</v>
      </c>
      <c r="E110" s="5" t="s">
        <v>3049</v>
      </c>
      <c r="F110" s="5" t="s">
        <v>3050</v>
      </c>
      <c r="G110" s="5" t="s">
        <v>2687</v>
      </c>
      <c r="J110" s="5" t="s">
        <v>3384</v>
      </c>
    </row>
    <row r="111" spans="1:10">
      <c r="A111" s="5">
        <v>110</v>
      </c>
      <c r="B111" s="5" t="s">
        <v>2679</v>
      </c>
      <c r="C111" s="5" t="s">
        <v>90</v>
      </c>
      <c r="D111" s="5" t="s">
        <v>3051</v>
      </c>
      <c r="E111" s="5" t="s">
        <v>3052</v>
      </c>
      <c r="F111" s="5" t="s">
        <v>3053</v>
      </c>
      <c r="G111" s="5" t="s">
        <v>2735</v>
      </c>
      <c r="H111" s="5" t="s">
        <v>3054</v>
      </c>
      <c r="J111" s="5" t="s">
        <v>3384</v>
      </c>
    </row>
    <row r="112" spans="1:10">
      <c r="A112" s="5">
        <v>111</v>
      </c>
      <c r="B112" s="5" t="s">
        <v>2679</v>
      </c>
      <c r="C112" s="5" t="s">
        <v>90</v>
      </c>
      <c r="D112" s="5" t="s">
        <v>3055</v>
      </c>
      <c r="E112" s="5" t="s">
        <v>3056</v>
      </c>
      <c r="F112" s="5" t="s">
        <v>3057</v>
      </c>
      <c r="G112" s="5" t="s">
        <v>2761</v>
      </c>
      <c r="J112" s="5" t="s">
        <v>3384</v>
      </c>
    </row>
    <row r="113" spans="1:10">
      <c r="A113" s="5">
        <v>112</v>
      </c>
      <c r="B113" s="5" t="s">
        <v>2679</v>
      </c>
      <c r="C113" s="5" t="s">
        <v>90</v>
      </c>
      <c r="D113" s="5" t="s">
        <v>3058</v>
      </c>
      <c r="E113" s="5" t="s">
        <v>3059</v>
      </c>
      <c r="F113" s="5" t="s">
        <v>3060</v>
      </c>
      <c r="G113" s="5" t="s">
        <v>2935</v>
      </c>
      <c r="J113" s="5" t="s">
        <v>3384</v>
      </c>
    </row>
    <row r="114" spans="1:10">
      <c r="A114" s="5">
        <v>113</v>
      </c>
      <c r="B114" s="5" t="s">
        <v>2679</v>
      </c>
      <c r="C114" s="5" t="s">
        <v>90</v>
      </c>
      <c r="D114" s="5" t="s">
        <v>3061</v>
      </c>
      <c r="E114" s="5" t="s">
        <v>3062</v>
      </c>
      <c r="F114" s="5" t="s">
        <v>3063</v>
      </c>
      <c r="G114" s="5" t="s">
        <v>3064</v>
      </c>
      <c r="J114" s="5" t="s">
        <v>3384</v>
      </c>
    </row>
    <row r="115" spans="1:10">
      <c r="A115" s="5">
        <v>114</v>
      </c>
      <c r="B115" s="5" t="s">
        <v>2679</v>
      </c>
      <c r="C115" s="5" t="s">
        <v>90</v>
      </c>
      <c r="D115" s="5" t="s">
        <v>3065</v>
      </c>
      <c r="E115" s="5" t="s">
        <v>3062</v>
      </c>
      <c r="F115" s="5" t="s">
        <v>3066</v>
      </c>
      <c r="G115" s="5" t="s">
        <v>3032</v>
      </c>
      <c r="J115" s="5" t="s">
        <v>3384</v>
      </c>
    </row>
    <row r="116" spans="1:10">
      <c r="A116" s="5">
        <v>115</v>
      </c>
      <c r="B116" s="5" t="s">
        <v>2679</v>
      </c>
      <c r="C116" s="5" t="s">
        <v>90</v>
      </c>
      <c r="D116" s="5" t="s">
        <v>3067</v>
      </c>
      <c r="E116" s="5" t="s">
        <v>3068</v>
      </c>
      <c r="F116" s="5" t="s">
        <v>3069</v>
      </c>
      <c r="G116" s="5" t="s">
        <v>3036</v>
      </c>
      <c r="J116" s="5" t="s">
        <v>3384</v>
      </c>
    </row>
    <row r="117" spans="1:10">
      <c r="A117" s="5">
        <v>116</v>
      </c>
      <c r="B117" s="5" t="s">
        <v>2679</v>
      </c>
      <c r="C117" s="5" t="s">
        <v>90</v>
      </c>
      <c r="D117" s="5" t="s">
        <v>3070</v>
      </c>
      <c r="E117" s="5" t="s">
        <v>3071</v>
      </c>
      <c r="F117" s="5" t="s">
        <v>3072</v>
      </c>
      <c r="G117" s="5" t="s">
        <v>3092</v>
      </c>
      <c r="J117" s="5" t="s">
        <v>3384</v>
      </c>
    </row>
    <row r="118" spans="1:10">
      <c r="A118" s="5">
        <v>117</v>
      </c>
      <c r="B118" s="5" t="s">
        <v>2679</v>
      </c>
      <c r="C118" s="5" t="s">
        <v>90</v>
      </c>
      <c r="D118" s="5" t="s">
        <v>3073</v>
      </c>
      <c r="E118" s="5" t="s">
        <v>3074</v>
      </c>
      <c r="F118" s="5" t="s">
        <v>3075</v>
      </c>
      <c r="G118" s="5" t="s">
        <v>2753</v>
      </c>
      <c r="J118" s="5" t="s">
        <v>3384</v>
      </c>
    </row>
    <row r="119" spans="1:10">
      <c r="A119" s="5">
        <v>118</v>
      </c>
      <c r="B119" s="5" t="s">
        <v>2679</v>
      </c>
      <c r="C119" s="5" t="s">
        <v>90</v>
      </c>
      <c r="D119" s="5" t="s">
        <v>3076</v>
      </c>
      <c r="E119" s="5" t="s">
        <v>3077</v>
      </c>
      <c r="F119" s="5" t="s">
        <v>3078</v>
      </c>
      <c r="G119" s="5" t="s">
        <v>2757</v>
      </c>
      <c r="J119" s="5" t="s">
        <v>3384</v>
      </c>
    </row>
    <row r="120" spans="1:10">
      <c r="A120" s="5">
        <v>119</v>
      </c>
      <c r="B120" s="5" t="s">
        <v>2679</v>
      </c>
      <c r="C120" s="5" t="s">
        <v>90</v>
      </c>
      <c r="D120" s="5" t="s">
        <v>3079</v>
      </c>
      <c r="E120" s="5" t="s">
        <v>3080</v>
      </c>
      <c r="F120" s="5" t="s">
        <v>3081</v>
      </c>
      <c r="G120" s="5" t="s">
        <v>2746</v>
      </c>
      <c r="H120" s="5" t="s">
        <v>3082</v>
      </c>
      <c r="J120" s="5" t="s">
        <v>3384</v>
      </c>
    </row>
    <row r="121" spans="1:10">
      <c r="A121" s="5">
        <v>120</v>
      </c>
      <c r="B121" s="5" t="s">
        <v>2679</v>
      </c>
      <c r="C121" s="5" t="s">
        <v>90</v>
      </c>
      <c r="D121" s="5" t="s">
        <v>3083</v>
      </c>
      <c r="E121" s="5" t="s">
        <v>3084</v>
      </c>
      <c r="F121" s="5" t="s">
        <v>3085</v>
      </c>
      <c r="G121" s="5" t="s">
        <v>2683</v>
      </c>
      <c r="J121" s="5" t="s">
        <v>3384</v>
      </c>
    </row>
    <row r="122" spans="1:10">
      <c r="A122" s="5">
        <v>121</v>
      </c>
      <c r="B122" s="5" t="s">
        <v>2679</v>
      </c>
      <c r="C122" s="5" t="s">
        <v>90</v>
      </c>
      <c r="D122" s="5" t="s">
        <v>3086</v>
      </c>
      <c r="E122" s="5" t="s">
        <v>3087</v>
      </c>
      <c r="F122" s="5" t="s">
        <v>3088</v>
      </c>
      <c r="G122" s="5" t="s">
        <v>2757</v>
      </c>
      <c r="J122" s="5" t="s">
        <v>3384</v>
      </c>
    </row>
    <row r="123" spans="1:10">
      <c r="A123" s="5">
        <v>122</v>
      </c>
      <c r="B123" s="5" t="s">
        <v>2679</v>
      </c>
      <c r="C123" s="5" t="s">
        <v>90</v>
      </c>
      <c r="D123" s="5" t="s">
        <v>3443</v>
      </c>
      <c r="E123" s="5" t="s">
        <v>3444</v>
      </c>
      <c r="F123" s="5" t="s">
        <v>3445</v>
      </c>
      <c r="G123" s="5" t="s">
        <v>3036</v>
      </c>
      <c r="J123" s="5" t="s">
        <v>3384</v>
      </c>
    </row>
    <row r="124" spans="1:10">
      <c r="A124" s="5">
        <v>123</v>
      </c>
      <c r="B124" s="5" t="s">
        <v>2679</v>
      </c>
      <c r="C124" s="5" t="s">
        <v>90</v>
      </c>
      <c r="D124" s="5" t="s">
        <v>3089</v>
      </c>
      <c r="E124" s="5" t="s">
        <v>3090</v>
      </c>
      <c r="F124" s="5" t="s">
        <v>3091</v>
      </c>
      <c r="G124" s="5" t="s">
        <v>3092</v>
      </c>
      <c r="H124" s="5" t="s">
        <v>3093</v>
      </c>
      <c r="J124" s="5" t="s">
        <v>3384</v>
      </c>
    </row>
    <row r="125" spans="1:10">
      <c r="A125" s="5">
        <v>124</v>
      </c>
      <c r="B125" s="5" t="s">
        <v>2679</v>
      </c>
      <c r="C125" s="5" t="s">
        <v>90</v>
      </c>
      <c r="D125" s="5" t="s">
        <v>3094</v>
      </c>
      <c r="E125" s="5" t="s">
        <v>3095</v>
      </c>
      <c r="F125" s="5" t="s">
        <v>3096</v>
      </c>
      <c r="G125" s="5" t="s">
        <v>2683</v>
      </c>
      <c r="J125" s="5" t="s">
        <v>3384</v>
      </c>
    </row>
    <row r="126" spans="1:10">
      <c r="A126" s="5">
        <v>125</v>
      </c>
      <c r="B126" s="5" t="s">
        <v>2679</v>
      </c>
      <c r="C126" s="5" t="s">
        <v>90</v>
      </c>
      <c r="D126" s="5" t="s">
        <v>3097</v>
      </c>
      <c r="E126" s="5" t="s">
        <v>3098</v>
      </c>
      <c r="F126" s="5" t="s">
        <v>3099</v>
      </c>
      <c r="G126" s="5" t="s">
        <v>3100</v>
      </c>
      <c r="J126" s="5" t="s">
        <v>3384</v>
      </c>
    </row>
    <row r="127" spans="1:10">
      <c r="A127" s="5">
        <v>126</v>
      </c>
      <c r="B127" s="5" t="s">
        <v>2679</v>
      </c>
      <c r="C127" s="5" t="s">
        <v>90</v>
      </c>
      <c r="D127" s="5" t="s">
        <v>3101</v>
      </c>
      <c r="E127" s="5" t="s">
        <v>3102</v>
      </c>
      <c r="F127" s="5" t="s">
        <v>3103</v>
      </c>
      <c r="G127" s="5" t="s">
        <v>3100</v>
      </c>
      <c r="J127" s="5" t="s">
        <v>3384</v>
      </c>
    </row>
    <row r="128" spans="1:10">
      <c r="A128" s="5">
        <v>127</v>
      </c>
      <c r="B128" s="5" t="s">
        <v>2679</v>
      </c>
      <c r="C128" s="5" t="s">
        <v>90</v>
      </c>
      <c r="D128" s="5" t="s">
        <v>3104</v>
      </c>
      <c r="E128" s="5" t="s">
        <v>3105</v>
      </c>
      <c r="F128" s="5" t="s">
        <v>3106</v>
      </c>
      <c r="G128" s="5" t="s">
        <v>2939</v>
      </c>
      <c r="J128" s="5" t="s">
        <v>3384</v>
      </c>
    </row>
    <row r="129" spans="1:10">
      <c r="A129" s="5">
        <v>128</v>
      </c>
      <c r="B129" s="5" t="s">
        <v>2679</v>
      </c>
      <c r="C129" s="5" t="s">
        <v>90</v>
      </c>
      <c r="D129" s="5" t="s">
        <v>3107</v>
      </c>
      <c r="E129" s="5" t="s">
        <v>3108</v>
      </c>
      <c r="F129" s="5" t="s">
        <v>3109</v>
      </c>
      <c r="G129" s="5" t="s">
        <v>2750</v>
      </c>
      <c r="J129" s="5" t="s">
        <v>3384</v>
      </c>
    </row>
    <row r="130" spans="1:10">
      <c r="A130" s="5">
        <v>129</v>
      </c>
      <c r="B130" s="5" t="s">
        <v>2679</v>
      </c>
      <c r="C130" s="5" t="s">
        <v>90</v>
      </c>
      <c r="D130" s="5" t="s">
        <v>3110</v>
      </c>
      <c r="E130" s="5" t="s">
        <v>3111</v>
      </c>
      <c r="F130" s="5" t="s">
        <v>3112</v>
      </c>
      <c r="G130" s="5" t="s">
        <v>2905</v>
      </c>
      <c r="J130" s="5" t="s">
        <v>3384</v>
      </c>
    </row>
    <row r="131" spans="1:10">
      <c r="A131" s="5">
        <v>130</v>
      </c>
      <c r="B131" s="5" t="s">
        <v>2679</v>
      </c>
      <c r="C131" s="5" t="s">
        <v>90</v>
      </c>
      <c r="D131" s="5" t="s">
        <v>3113</v>
      </c>
      <c r="E131" s="5" t="s">
        <v>3114</v>
      </c>
      <c r="F131" s="5" t="s">
        <v>3115</v>
      </c>
      <c r="G131" s="5" t="s">
        <v>2957</v>
      </c>
      <c r="H131" s="5" t="s">
        <v>3116</v>
      </c>
      <c r="J131" s="5" t="s">
        <v>3384</v>
      </c>
    </row>
    <row r="132" spans="1:10">
      <c r="A132" s="5">
        <v>131</v>
      </c>
      <c r="B132" s="5" t="s">
        <v>2679</v>
      </c>
      <c r="C132" s="5" t="s">
        <v>90</v>
      </c>
      <c r="D132" s="5" t="s">
        <v>3117</v>
      </c>
      <c r="E132" s="5" t="s">
        <v>3118</v>
      </c>
      <c r="F132" s="5" t="s">
        <v>3119</v>
      </c>
      <c r="G132" s="5" t="s">
        <v>2753</v>
      </c>
      <c r="J132" s="5" t="s">
        <v>3384</v>
      </c>
    </row>
    <row r="133" spans="1:10">
      <c r="A133" s="5">
        <v>132</v>
      </c>
      <c r="B133" s="5" t="s">
        <v>2679</v>
      </c>
      <c r="C133" s="5" t="s">
        <v>90</v>
      </c>
      <c r="D133" s="5" t="s">
        <v>3120</v>
      </c>
      <c r="E133" s="5" t="s">
        <v>3121</v>
      </c>
      <c r="F133" s="5" t="s">
        <v>3122</v>
      </c>
      <c r="G133" s="5" t="s">
        <v>3036</v>
      </c>
      <c r="J133" s="5" t="s">
        <v>3384</v>
      </c>
    </row>
    <row r="134" spans="1:10">
      <c r="A134" s="5">
        <v>133</v>
      </c>
      <c r="B134" s="5" t="s">
        <v>2679</v>
      </c>
      <c r="C134" s="5" t="s">
        <v>90</v>
      </c>
      <c r="D134" s="5" t="s">
        <v>3123</v>
      </c>
      <c r="E134" s="5" t="s">
        <v>3124</v>
      </c>
      <c r="F134" s="5" t="s">
        <v>3125</v>
      </c>
      <c r="G134" s="5" t="s">
        <v>2750</v>
      </c>
      <c r="J134" s="5" t="s">
        <v>3384</v>
      </c>
    </row>
    <row r="135" spans="1:10">
      <c r="A135" s="5">
        <v>134</v>
      </c>
      <c r="B135" s="5" t="s">
        <v>2679</v>
      </c>
      <c r="C135" s="5" t="s">
        <v>90</v>
      </c>
      <c r="D135" s="5" t="s">
        <v>3126</v>
      </c>
      <c r="E135" s="5" t="s">
        <v>3127</v>
      </c>
      <c r="F135" s="5" t="s">
        <v>3128</v>
      </c>
      <c r="G135" s="5" t="s">
        <v>2735</v>
      </c>
      <c r="J135" s="5" t="s">
        <v>3384</v>
      </c>
    </row>
    <row r="136" spans="1:10">
      <c r="A136" s="5">
        <v>135</v>
      </c>
      <c r="B136" s="5" t="s">
        <v>2679</v>
      </c>
      <c r="C136" s="5" t="s">
        <v>90</v>
      </c>
      <c r="D136" s="5" t="s">
        <v>3129</v>
      </c>
      <c r="E136" s="5" t="s">
        <v>3130</v>
      </c>
      <c r="F136" s="5" t="s">
        <v>3131</v>
      </c>
      <c r="G136" s="5" t="s">
        <v>2710</v>
      </c>
      <c r="J136" s="5" t="s">
        <v>3384</v>
      </c>
    </row>
    <row r="137" spans="1:10">
      <c r="A137" s="5">
        <v>136</v>
      </c>
      <c r="B137" s="5" t="s">
        <v>2679</v>
      </c>
      <c r="C137" s="5" t="s">
        <v>90</v>
      </c>
      <c r="D137" s="5" t="s">
        <v>3132</v>
      </c>
      <c r="E137" s="5" t="s">
        <v>3133</v>
      </c>
      <c r="F137" s="5" t="s">
        <v>3134</v>
      </c>
      <c r="G137" s="5" t="s">
        <v>2710</v>
      </c>
      <c r="J137" s="5" t="s">
        <v>3384</v>
      </c>
    </row>
    <row r="138" spans="1:10">
      <c r="A138" s="5">
        <v>137</v>
      </c>
      <c r="B138" s="5" t="s">
        <v>2679</v>
      </c>
      <c r="C138" s="5" t="s">
        <v>90</v>
      </c>
      <c r="D138" s="5" t="s">
        <v>3135</v>
      </c>
      <c r="E138" s="5" t="s">
        <v>3136</v>
      </c>
      <c r="F138" s="5" t="s">
        <v>3137</v>
      </c>
      <c r="G138" s="5" t="s">
        <v>3138</v>
      </c>
      <c r="J138" s="5" t="s">
        <v>3384</v>
      </c>
    </row>
    <row r="139" spans="1:10">
      <c r="A139" s="5">
        <v>138</v>
      </c>
      <c r="B139" s="5" t="s">
        <v>2679</v>
      </c>
      <c r="C139" s="5" t="s">
        <v>90</v>
      </c>
      <c r="D139" s="5" t="s">
        <v>3139</v>
      </c>
      <c r="E139" s="5" t="s">
        <v>3140</v>
      </c>
      <c r="F139" s="5" t="s">
        <v>3141</v>
      </c>
      <c r="G139" s="5" t="s">
        <v>2757</v>
      </c>
      <c r="J139" s="5" t="s">
        <v>3384</v>
      </c>
    </row>
    <row r="140" spans="1:10">
      <c r="A140" s="5">
        <v>139</v>
      </c>
      <c r="B140" s="5" t="s">
        <v>2679</v>
      </c>
      <c r="C140" s="5" t="s">
        <v>90</v>
      </c>
      <c r="D140" s="5" t="s">
        <v>3142</v>
      </c>
      <c r="E140" s="5" t="s">
        <v>3143</v>
      </c>
      <c r="F140" s="5" t="s">
        <v>3144</v>
      </c>
      <c r="G140" s="5" t="s">
        <v>2735</v>
      </c>
      <c r="J140" s="5" t="s">
        <v>3384</v>
      </c>
    </row>
    <row r="141" spans="1:10">
      <c r="A141" s="5">
        <v>140</v>
      </c>
      <c r="B141" s="5" t="s">
        <v>2679</v>
      </c>
      <c r="C141" s="5" t="s">
        <v>90</v>
      </c>
      <c r="D141" s="5" t="s">
        <v>3145</v>
      </c>
      <c r="E141" s="5" t="s">
        <v>3146</v>
      </c>
      <c r="F141" s="5" t="s">
        <v>3147</v>
      </c>
      <c r="G141" s="5" t="s">
        <v>2683</v>
      </c>
      <c r="J141" s="5" t="s">
        <v>3384</v>
      </c>
    </row>
    <row r="142" spans="1:10">
      <c r="A142" s="5">
        <v>141</v>
      </c>
      <c r="B142" s="5" t="s">
        <v>2679</v>
      </c>
      <c r="C142" s="5" t="s">
        <v>90</v>
      </c>
      <c r="D142" s="5" t="s">
        <v>3148</v>
      </c>
      <c r="E142" s="5" t="s">
        <v>3149</v>
      </c>
      <c r="F142" s="5" t="s">
        <v>3150</v>
      </c>
      <c r="G142" s="5" t="s">
        <v>2683</v>
      </c>
      <c r="J142" s="5" t="s">
        <v>3384</v>
      </c>
    </row>
    <row r="143" spans="1:10">
      <c r="A143" s="5">
        <v>142</v>
      </c>
      <c r="B143" s="5" t="s">
        <v>2679</v>
      </c>
      <c r="C143" s="5" t="s">
        <v>90</v>
      </c>
      <c r="D143" s="5" t="s">
        <v>3151</v>
      </c>
      <c r="E143" s="5" t="s">
        <v>3152</v>
      </c>
      <c r="F143" s="5" t="s">
        <v>3153</v>
      </c>
      <c r="G143" s="5" t="s">
        <v>2683</v>
      </c>
      <c r="J143" s="5" t="s">
        <v>3384</v>
      </c>
    </row>
    <row r="144" spans="1:10">
      <c r="A144" s="5">
        <v>143</v>
      </c>
      <c r="B144" s="5" t="s">
        <v>2679</v>
      </c>
      <c r="C144" s="5" t="s">
        <v>90</v>
      </c>
      <c r="D144" s="5" t="s">
        <v>3154</v>
      </c>
      <c r="E144" s="5" t="s">
        <v>3155</v>
      </c>
      <c r="F144" s="5" t="s">
        <v>3156</v>
      </c>
      <c r="G144" s="5" t="s">
        <v>2750</v>
      </c>
      <c r="J144" s="5" t="s">
        <v>3384</v>
      </c>
    </row>
    <row r="145" spans="1:10">
      <c r="A145" s="5">
        <v>144</v>
      </c>
      <c r="B145" s="5" t="s">
        <v>2679</v>
      </c>
      <c r="C145" s="5" t="s">
        <v>90</v>
      </c>
      <c r="D145" s="5" t="s">
        <v>3157</v>
      </c>
      <c r="E145" s="5" t="s">
        <v>3158</v>
      </c>
      <c r="F145" s="5" t="s">
        <v>3159</v>
      </c>
      <c r="G145" s="5" t="s">
        <v>2714</v>
      </c>
      <c r="J145" s="5" t="s">
        <v>3384</v>
      </c>
    </row>
    <row r="146" spans="1:10">
      <c r="A146" s="5">
        <v>145</v>
      </c>
      <c r="B146" s="5" t="s">
        <v>2679</v>
      </c>
      <c r="C146" s="5" t="s">
        <v>90</v>
      </c>
      <c r="D146" s="5" t="s">
        <v>3160</v>
      </c>
      <c r="E146" s="5" t="s">
        <v>3161</v>
      </c>
      <c r="F146" s="5" t="s">
        <v>3162</v>
      </c>
      <c r="G146" s="5" t="s">
        <v>2683</v>
      </c>
      <c r="J146" s="5" t="s">
        <v>3384</v>
      </c>
    </row>
    <row r="147" spans="1:10">
      <c r="A147" s="5">
        <v>146</v>
      </c>
      <c r="B147" s="5" t="s">
        <v>2679</v>
      </c>
      <c r="C147" s="5" t="s">
        <v>90</v>
      </c>
      <c r="D147" s="5" t="s">
        <v>3163</v>
      </c>
      <c r="E147" s="5" t="s">
        <v>3164</v>
      </c>
      <c r="F147" s="5" t="s">
        <v>3165</v>
      </c>
      <c r="G147" s="5" t="s">
        <v>2683</v>
      </c>
      <c r="H147" s="5" t="s">
        <v>3166</v>
      </c>
      <c r="J147" s="5" t="s">
        <v>3384</v>
      </c>
    </row>
    <row r="148" spans="1:10">
      <c r="A148" s="5">
        <v>147</v>
      </c>
      <c r="B148" s="5" t="s">
        <v>2679</v>
      </c>
      <c r="C148" s="5" t="s">
        <v>90</v>
      </c>
      <c r="D148" s="5" t="s">
        <v>3167</v>
      </c>
      <c r="E148" s="5" t="s">
        <v>3168</v>
      </c>
      <c r="F148" s="5" t="s">
        <v>3169</v>
      </c>
      <c r="G148" s="5" t="s">
        <v>3170</v>
      </c>
      <c r="I148" s="5" t="s">
        <v>3399</v>
      </c>
      <c r="J148" s="5" t="s">
        <v>3384</v>
      </c>
    </row>
    <row r="149" spans="1:10">
      <c r="A149" s="5">
        <v>148</v>
      </c>
      <c r="B149" s="5" t="s">
        <v>2679</v>
      </c>
      <c r="C149" s="5" t="s">
        <v>90</v>
      </c>
      <c r="D149" s="5" t="s">
        <v>3171</v>
      </c>
      <c r="E149" s="5" t="s">
        <v>3172</v>
      </c>
      <c r="F149" s="5" t="s">
        <v>3173</v>
      </c>
      <c r="G149" s="5" t="s">
        <v>3036</v>
      </c>
      <c r="H149" s="5" t="s">
        <v>3174</v>
      </c>
      <c r="J149" s="5" t="s">
        <v>3384</v>
      </c>
    </row>
    <row r="150" spans="1:10">
      <c r="A150" s="5">
        <v>149</v>
      </c>
      <c r="B150" s="5" t="s">
        <v>2679</v>
      </c>
      <c r="C150" s="5" t="s">
        <v>90</v>
      </c>
      <c r="D150" s="5" t="s">
        <v>3175</v>
      </c>
      <c r="E150" s="5" t="s">
        <v>3176</v>
      </c>
      <c r="F150" s="5" t="s">
        <v>3177</v>
      </c>
      <c r="G150" s="5" t="s">
        <v>2683</v>
      </c>
      <c r="J150" s="5" t="s">
        <v>3384</v>
      </c>
    </row>
    <row r="151" spans="1:10">
      <c r="A151" s="5">
        <v>150</v>
      </c>
      <c r="B151" s="5" t="s">
        <v>2679</v>
      </c>
      <c r="C151" s="5" t="s">
        <v>90</v>
      </c>
      <c r="D151" s="5" t="s">
        <v>3446</v>
      </c>
      <c r="E151" s="5" t="s">
        <v>3447</v>
      </c>
      <c r="F151" s="5" t="s">
        <v>3448</v>
      </c>
      <c r="G151" s="5" t="s">
        <v>3449</v>
      </c>
      <c r="J151" s="5" t="s">
        <v>3384</v>
      </c>
    </row>
    <row r="152" spans="1:10">
      <c r="A152" s="5">
        <v>151</v>
      </c>
      <c r="B152" s="5" t="s">
        <v>2679</v>
      </c>
      <c r="C152" s="5" t="s">
        <v>90</v>
      </c>
      <c r="D152" s="5" t="s">
        <v>3178</v>
      </c>
      <c r="E152" s="5" t="s">
        <v>3179</v>
      </c>
      <c r="F152" s="5" t="s">
        <v>3180</v>
      </c>
      <c r="G152" s="5" t="s">
        <v>2761</v>
      </c>
      <c r="H152" s="5" t="s">
        <v>3181</v>
      </c>
      <c r="J152" s="5" t="s">
        <v>3384</v>
      </c>
    </row>
    <row r="153" spans="1:10">
      <c r="A153" s="5">
        <v>152</v>
      </c>
      <c r="B153" s="5" t="s">
        <v>2679</v>
      </c>
      <c r="C153" s="5" t="s">
        <v>90</v>
      </c>
      <c r="D153" s="5" t="s">
        <v>3450</v>
      </c>
      <c r="E153" s="5" t="s">
        <v>3451</v>
      </c>
      <c r="F153" s="5" t="s">
        <v>3452</v>
      </c>
      <c r="G153" s="5" t="s">
        <v>2683</v>
      </c>
      <c r="J153" s="5" t="s">
        <v>3384</v>
      </c>
    </row>
    <row r="154" spans="1:10">
      <c r="A154" s="5">
        <v>153</v>
      </c>
      <c r="B154" s="5" t="s">
        <v>2679</v>
      </c>
      <c r="C154" s="5" t="s">
        <v>90</v>
      </c>
      <c r="D154" s="5" t="s">
        <v>3182</v>
      </c>
      <c r="E154" s="5" t="s">
        <v>3183</v>
      </c>
      <c r="F154" s="5" t="s">
        <v>3184</v>
      </c>
      <c r="G154" s="5" t="s">
        <v>3185</v>
      </c>
      <c r="J154" s="5" t="s">
        <v>3384</v>
      </c>
    </row>
    <row r="155" spans="1:10">
      <c r="A155" s="5">
        <v>154</v>
      </c>
      <c r="B155" s="5" t="s">
        <v>2679</v>
      </c>
      <c r="C155" s="5" t="s">
        <v>90</v>
      </c>
      <c r="D155" s="5" t="s">
        <v>3453</v>
      </c>
      <c r="E155" s="5" t="s">
        <v>3454</v>
      </c>
      <c r="F155" s="5" t="s">
        <v>3455</v>
      </c>
      <c r="G155" s="5" t="s">
        <v>3456</v>
      </c>
      <c r="J155" s="5" t="s">
        <v>3384</v>
      </c>
    </row>
    <row r="156" spans="1:10">
      <c r="A156" s="5">
        <v>155</v>
      </c>
      <c r="B156" s="5" t="s">
        <v>2679</v>
      </c>
      <c r="C156" s="5" t="s">
        <v>90</v>
      </c>
      <c r="D156" s="5" t="s">
        <v>3186</v>
      </c>
      <c r="E156" s="5" t="s">
        <v>3187</v>
      </c>
      <c r="F156" s="5" t="s">
        <v>3188</v>
      </c>
      <c r="G156" s="5" t="s">
        <v>2761</v>
      </c>
      <c r="J156" s="5" t="s">
        <v>3384</v>
      </c>
    </row>
    <row r="157" spans="1:10">
      <c r="A157" s="5">
        <v>156</v>
      </c>
      <c r="B157" s="5" t="s">
        <v>2679</v>
      </c>
      <c r="C157" s="5" t="s">
        <v>90</v>
      </c>
      <c r="D157" s="5" t="s">
        <v>3189</v>
      </c>
      <c r="E157" s="5" t="s">
        <v>3190</v>
      </c>
      <c r="F157" s="5" t="s">
        <v>3191</v>
      </c>
      <c r="G157" s="5" t="s">
        <v>2683</v>
      </c>
      <c r="J157" s="5" t="s">
        <v>3384</v>
      </c>
    </row>
    <row r="158" spans="1:10">
      <c r="A158" s="5">
        <v>157</v>
      </c>
      <c r="B158" s="5" t="s">
        <v>2679</v>
      </c>
      <c r="C158" s="5" t="s">
        <v>90</v>
      </c>
      <c r="D158" s="5" t="s">
        <v>3192</v>
      </c>
      <c r="E158" s="5" t="s">
        <v>3193</v>
      </c>
      <c r="F158" s="5" t="s">
        <v>3194</v>
      </c>
      <c r="G158" s="5" t="s">
        <v>2761</v>
      </c>
      <c r="J158" s="5" t="s">
        <v>3384</v>
      </c>
    </row>
    <row r="159" spans="1:10">
      <c r="A159" s="5">
        <v>158</v>
      </c>
      <c r="B159" s="5" t="s">
        <v>2679</v>
      </c>
      <c r="C159" s="5" t="s">
        <v>90</v>
      </c>
      <c r="D159" s="5" t="s">
        <v>3457</v>
      </c>
      <c r="E159" s="5" t="s">
        <v>3458</v>
      </c>
      <c r="F159" s="5" t="s">
        <v>3459</v>
      </c>
      <c r="G159" s="5" t="s">
        <v>2687</v>
      </c>
      <c r="J159" s="5" t="s">
        <v>3384</v>
      </c>
    </row>
    <row r="160" spans="1:10">
      <c r="A160" s="5">
        <v>159</v>
      </c>
      <c r="B160" s="5" t="s">
        <v>2679</v>
      </c>
      <c r="C160" s="5" t="s">
        <v>90</v>
      </c>
      <c r="D160" s="5" t="s">
        <v>3195</v>
      </c>
      <c r="E160" s="5" t="s">
        <v>3196</v>
      </c>
      <c r="F160" s="5" t="s">
        <v>3197</v>
      </c>
      <c r="G160" s="5" t="s">
        <v>2753</v>
      </c>
      <c r="J160" s="5" t="s">
        <v>3384</v>
      </c>
    </row>
    <row r="161" spans="1:10">
      <c r="A161" s="5">
        <v>160</v>
      </c>
      <c r="B161" s="5" t="s">
        <v>2679</v>
      </c>
      <c r="C161" s="5" t="s">
        <v>90</v>
      </c>
      <c r="D161" s="5" t="s">
        <v>3198</v>
      </c>
      <c r="E161" s="5" t="s">
        <v>3199</v>
      </c>
      <c r="F161" s="5" t="s">
        <v>3200</v>
      </c>
      <c r="G161" s="5" t="s">
        <v>2742</v>
      </c>
      <c r="J161" s="5" t="s">
        <v>3384</v>
      </c>
    </row>
    <row r="162" spans="1:10">
      <c r="A162" s="5">
        <v>161</v>
      </c>
      <c r="B162" s="5" t="s">
        <v>2679</v>
      </c>
      <c r="C162" s="5" t="s">
        <v>90</v>
      </c>
      <c r="D162" s="5" t="s">
        <v>3201</v>
      </c>
      <c r="E162" s="5" t="s">
        <v>3202</v>
      </c>
      <c r="F162" s="5" t="s">
        <v>3203</v>
      </c>
      <c r="G162" s="5" t="s">
        <v>2995</v>
      </c>
      <c r="J162" s="5" t="s">
        <v>3384</v>
      </c>
    </row>
    <row r="163" spans="1:10">
      <c r="A163" s="5">
        <v>162</v>
      </c>
      <c r="B163" s="5" t="s">
        <v>2679</v>
      </c>
      <c r="C163" s="5" t="s">
        <v>90</v>
      </c>
      <c r="D163" s="5" t="s">
        <v>3204</v>
      </c>
      <c r="E163" s="5" t="s">
        <v>3205</v>
      </c>
      <c r="F163" s="5" t="s">
        <v>3206</v>
      </c>
      <c r="G163" s="5" t="s">
        <v>2687</v>
      </c>
      <c r="I163" s="5" t="s">
        <v>3460</v>
      </c>
      <c r="J163" s="5" t="s">
        <v>3384</v>
      </c>
    </row>
    <row r="164" spans="1:10">
      <c r="A164" s="5">
        <v>163</v>
      </c>
      <c r="B164" s="5" t="s">
        <v>2679</v>
      </c>
      <c r="C164" s="5" t="s">
        <v>90</v>
      </c>
      <c r="D164" s="5" t="s">
        <v>3207</v>
      </c>
      <c r="E164" s="5" t="s">
        <v>3208</v>
      </c>
      <c r="F164" s="5" t="s">
        <v>3209</v>
      </c>
      <c r="G164" s="5" t="s">
        <v>2687</v>
      </c>
      <c r="J164" s="5" t="s">
        <v>3384</v>
      </c>
    </row>
    <row r="165" spans="1:10">
      <c r="A165" s="5">
        <v>164</v>
      </c>
      <c r="B165" s="5" t="s">
        <v>2679</v>
      </c>
      <c r="C165" s="5" t="s">
        <v>90</v>
      </c>
      <c r="D165" s="5" t="s">
        <v>3210</v>
      </c>
      <c r="E165" s="5" t="s">
        <v>3211</v>
      </c>
      <c r="F165" s="5" t="s">
        <v>3212</v>
      </c>
      <c r="G165" s="5" t="s">
        <v>2757</v>
      </c>
      <c r="J165" s="5" t="s">
        <v>3384</v>
      </c>
    </row>
    <row r="166" spans="1:10">
      <c r="A166" s="5">
        <v>165</v>
      </c>
      <c r="B166" s="5" t="s">
        <v>2679</v>
      </c>
      <c r="C166" s="5" t="s">
        <v>90</v>
      </c>
      <c r="D166" s="5" t="s">
        <v>3213</v>
      </c>
      <c r="E166" s="5" t="s">
        <v>3214</v>
      </c>
      <c r="F166" s="5" t="s">
        <v>3215</v>
      </c>
      <c r="G166" s="5" t="s">
        <v>2727</v>
      </c>
      <c r="J166" s="5" t="s">
        <v>3384</v>
      </c>
    </row>
    <row r="167" spans="1:10">
      <c r="A167" s="5">
        <v>166</v>
      </c>
      <c r="B167" s="5" t="s">
        <v>2679</v>
      </c>
      <c r="C167" s="5" t="s">
        <v>90</v>
      </c>
      <c r="D167" s="5" t="s">
        <v>3216</v>
      </c>
      <c r="E167" s="5" t="s">
        <v>3217</v>
      </c>
      <c r="F167" s="5" t="s">
        <v>3218</v>
      </c>
      <c r="G167" s="5" t="s">
        <v>2727</v>
      </c>
      <c r="J167" s="5" t="s">
        <v>3384</v>
      </c>
    </row>
    <row r="168" spans="1:10">
      <c r="A168" s="5">
        <v>167</v>
      </c>
      <c r="B168" s="5" t="s">
        <v>2679</v>
      </c>
      <c r="C168" s="5" t="s">
        <v>90</v>
      </c>
      <c r="D168" s="5" t="s">
        <v>3219</v>
      </c>
      <c r="E168" s="5" t="s">
        <v>3220</v>
      </c>
      <c r="F168" s="5" t="s">
        <v>3221</v>
      </c>
      <c r="G168" s="5" t="s">
        <v>2691</v>
      </c>
      <c r="J168" s="5" t="s">
        <v>3384</v>
      </c>
    </row>
    <row r="169" spans="1:10">
      <c r="A169" s="5">
        <v>168</v>
      </c>
      <c r="B169" s="5" t="s">
        <v>2679</v>
      </c>
      <c r="C169" s="5" t="s">
        <v>90</v>
      </c>
      <c r="D169" s="5" t="s">
        <v>3222</v>
      </c>
      <c r="E169" s="5" t="s">
        <v>3223</v>
      </c>
      <c r="F169" s="5" t="s">
        <v>3224</v>
      </c>
      <c r="G169" s="5" t="s">
        <v>3092</v>
      </c>
      <c r="J169" s="5" t="s">
        <v>3384</v>
      </c>
    </row>
    <row r="170" spans="1:10">
      <c r="A170" s="5">
        <v>169</v>
      </c>
      <c r="B170" s="5" t="s">
        <v>2679</v>
      </c>
      <c r="C170" s="5" t="s">
        <v>90</v>
      </c>
      <c r="D170" s="5" t="s">
        <v>3225</v>
      </c>
      <c r="E170" s="5" t="s">
        <v>3226</v>
      </c>
      <c r="F170" s="5" t="s">
        <v>3227</v>
      </c>
      <c r="G170" s="5" t="s">
        <v>3228</v>
      </c>
      <c r="J170" s="5" t="s">
        <v>3384</v>
      </c>
    </row>
    <row r="171" spans="1:10">
      <c r="A171" s="5">
        <v>170</v>
      </c>
      <c r="B171" s="5" t="s">
        <v>2679</v>
      </c>
      <c r="C171" s="5" t="s">
        <v>90</v>
      </c>
      <c r="D171" s="5" t="s">
        <v>3229</v>
      </c>
      <c r="E171" s="5" t="s">
        <v>3230</v>
      </c>
      <c r="F171" s="5" t="s">
        <v>3231</v>
      </c>
      <c r="G171" s="5" t="s">
        <v>2757</v>
      </c>
      <c r="J171" s="5" t="s">
        <v>3384</v>
      </c>
    </row>
    <row r="172" spans="1:10">
      <c r="A172" s="5">
        <v>171</v>
      </c>
      <c r="B172" s="5" t="s">
        <v>2679</v>
      </c>
      <c r="C172" s="5" t="s">
        <v>90</v>
      </c>
      <c r="D172" s="5" t="s">
        <v>3232</v>
      </c>
      <c r="E172" s="5" t="s">
        <v>3233</v>
      </c>
      <c r="F172" s="5" t="s">
        <v>3234</v>
      </c>
      <c r="G172" s="5" t="s">
        <v>2714</v>
      </c>
      <c r="I172" s="5" t="s">
        <v>3235</v>
      </c>
      <c r="J172" s="5" t="s">
        <v>3384</v>
      </c>
    </row>
    <row r="173" spans="1:10">
      <c r="A173" s="5">
        <v>172</v>
      </c>
      <c r="B173" s="5" t="s">
        <v>2679</v>
      </c>
      <c r="C173" s="5" t="s">
        <v>90</v>
      </c>
      <c r="D173" s="5" t="s">
        <v>3236</v>
      </c>
      <c r="E173" s="5" t="s">
        <v>3237</v>
      </c>
      <c r="F173" s="5" t="s">
        <v>3238</v>
      </c>
      <c r="G173" s="5" t="s">
        <v>3239</v>
      </c>
      <c r="J173" s="5" t="s">
        <v>3384</v>
      </c>
    </row>
    <row r="174" spans="1:10">
      <c r="A174" s="5">
        <v>173</v>
      </c>
      <c r="B174" s="5" t="s">
        <v>2679</v>
      </c>
      <c r="C174" s="5" t="s">
        <v>90</v>
      </c>
      <c r="D174" s="5" t="s">
        <v>3240</v>
      </c>
      <c r="E174" s="5" t="s">
        <v>3237</v>
      </c>
      <c r="F174" s="5" t="s">
        <v>3241</v>
      </c>
      <c r="G174" s="5" t="s">
        <v>3242</v>
      </c>
      <c r="J174" s="5" t="s">
        <v>3384</v>
      </c>
    </row>
    <row r="175" spans="1:10">
      <c r="A175" s="5">
        <v>174</v>
      </c>
      <c r="B175" s="5" t="s">
        <v>2679</v>
      </c>
      <c r="C175" s="5" t="s">
        <v>90</v>
      </c>
      <c r="D175" s="5" t="s">
        <v>3243</v>
      </c>
      <c r="E175" s="5" t="s">
        <v>3237</v>
      </c>
      <c r="F175" s="5" t="s">
        <v>3244</v>
      </c>
      <c r="G175" s="5" t="s">
        <v>2710</v>
      </c>
      <c r="J175" s="5" t="s">
        <v>3384</v>
      </c>
    </row>
    <row r="176" spans="1:10">
      <c r="A176" s="5">
        <v>175</v>
      </c>
      <c r="B176" s="5" t="s">
        <v>2679</v>
      </c>
      <c r="C176" s="5" t="s">
        <v>90</v>
      </c>
      <c r="D176" s="5" t="s">
        <v>3245</v>
      </c>
      <c r="E176" s="5" t="s">
        <v>3246</v>
      </c>
      <c r="F176" s="5" t="s">
        <v>3247</v>
      </c>
      <c r="G176" s="5" t="s">
        <v>2905</v>
      </c>
      <c r="J176" s="5" t="s">
        <v>3384</v>
      </c>
    </row>
    <row r="177" spans="1:10">
      <c r="A177" s="5">
        <v>176</v>
      </c>
      <c r="B177" s="5" t="s">
        <v>2679</v>
      </c>
      <c r="C177" s="5" t="s">
        <v>90</v>
      </c>
      <c r="D177" s="5" t="s">
        <v>3248</v>
      </c>
      <c r="E177" s="5" t="s">
        <v>3249</v>
      </c>
      <c r="F177" s="5" t="s">
        <v>3250</v>
      </c>
      <c r="G177" s="5" t="s">
        <v>2757</v>
      </c>
      <c r="J177" s="5" t="s">
        <v>3384</v>
      </c>
    </row>
    <row r="178" spans="1:10">
      <c r="A178" s="5">
        <v>177</v>
      </c>
      <c r="B178" s="5" t="s">
        <v>2679</v>
      </c>
      <c r="C178" s="5" t="s">
        <v>90</v>
      </c>
      <c r="D178" s="5" t="s">
        <v>3251</v>
      </c>
      <c r="E178" s="5" t="s">
        <v>3252</v>
      </c>
      <c r="F178" s="5" t="s">
        <v>3253</v>
      </c>
      <c r="G178" s="5" t="s">
        <v>2683</v>
      </c>
      <c r="J178" s="5" t="s">
        <v>3384</v>
      </c>
    </row>
    <row r="179" spans="1:10">
      <c r="A179" s="5">
        <v>178</v>
      </c>
      <c r="B179" s="5" t="s">
        <v>2679</v>
      </c>
      <c r="C179" s="5" t="s">
        <v>90</v>
      </c>
      <c r="D179" s="5" t="s">
        <v>3254</v>
      </c>
      <c r="E179" s="5" t="s">
        <v>3255</v>
      </c>
      <c r="F179" s="5" t="s">
        <v>3256</v>
      </c>
      <c r="G179" s="5" t="s">
        <v>2935</v>
      </c>
      <c r="I179" s="5" t="s">
        <v>3461</v>
      </c>
      <c r="J179" s="5" t="s">
        <v>3384</v>
      </c>
    </row>
    <row r="180" spans="1:10">
      <c r="A180" s="5">
        <v>179</v>
      </c>
      <c r="B180" s="5" t="s">
        <v>2679</v>
      </c>
      <c r="C180" s="5" t="s">
        <v>90</v>
      </c>
      <c r="D180" s="5" t="s">
        <v>3462</v>
      </c>
      <c r="E180" s="5" t="s">
        <v>3463</v>
      </c>
      <c r="F180" s="5" t="s">
        <v>3464</v>
      </c>
      <c r="G180" s="5" t="s">
        <v>3465</v>
      </c>
      <c r="J180" s="5" t="s">
        <v>3384</v>
      </c>
    </row>
    <row r="181" spans="1:10">
      <c r="A181" s="5">
        <v>180</v>
      </c>
      <c r="B181" s="5" t="s">
        <v>2679</v>
      </c>
      <c r="C181" s="5" t="s">
        <v>90</v>
      </c>
      <c r="D181" s="5" t="s">
        <v>3257</v>
      </c>
      <c r="E181" s="5" t="s">
        <v>3258</v>
      </c>
      <c r="F181" s="5" t="s">
        <v>3259</v>
      </c>
      <c r="G181" s="5" t="s">
        <v>3100</v>
      </c>
      <c r="J181" s="5" t="s">
        <v>3384</v>
      </c>
    </row>
    <row r="182" spans="1:10">
      <c r="A182" s="5">
        <v>181</v>
      </c>
      <c r="B182" s="5" t="s">
        <v>2679</v>
      </c>
      <c r="C182" s="5" t="s">
        <v>90</v>
      </c>
      <c r="D182" s="5" t="s">
        <v>3260</v>
      </c>
      <c r="E182" s="5" t="s">
        <v>3261</v>
      </c>
      <c r="F182" s="5" t="s">
        <v>3262</v>
      </c>
      <c r="G182" s="5" t="s">
        <v>3036</v>
      </c>
      <c r="H182" s="5" t="s">
        <v>3009</v>
      </c>
      <c r="I182" s="5" t="s">
        <v>3263</v>
      </c>
      <c r="J182" s="5" t="s">
        <v>3384</v>
      </c>
    </row>
    <row r="183" spans="1:10">
      <c r="A183" s="5">
        <v>182</v>
      </c>
      <c r="B183" s="5" t="s">
        <v>2679</v>
      </c>
      <c r="C183" s="5" t="s">
        <v>90</v>
      </c>
      <c r="D183" s="5" t="s">
        <v>3264</v>
      </c>
      <c r="E183" s="5" t="s">
        <v>3265</v>
      </c>
      <c r="F183" s="5" t="s">
        <v>3266</v>
      </c>
      <c r="G183" s="5" t="s">
        <v>2757</v>
      </c>
      <c r="J183" s="5" t="s">
        <v>3384</v>
      </c>
    </row>
    <row r="184" spans="1:10">
      <c r="A184" s="5">
        <v>183</v>
      </c>
      <c r="B184" s="5" t="s">
        <v>2679</v>
      </c>
      <c r="C184" s="5" t="s">
        <v>90</v>
      </c>
      <c r="D184" s="5" t="s">
        <v>3267</v>
      </c>
      <c r="E184" s="5" t="s">
        <v>3268</v>
      </c>
      <c r="F184" s="5" t="s">
        <v>3269</v>
      </c>
      <c r="G184" s="5" t="s">
        <v>3100</v>
      </c>
      <c r="J184" s="5" t="s">
        <v>3384</v>
      </c>
    </row>
    <row r="185" spans="1:10">
      <c r="A185" s="5">
        <v>184</v>
      </c>
      <c r="B185" s="5" t="s">
        <v>2679</v>
      </c>
      <c r="C185" s="5" t="s">
        <v>90</v>
      </c>
      <c r="D185" s="5" t="s">
        <v>3270</v>
      </c>
      <c r="E185" s="5" t="s">
        <v>3271</v>
      </c>
      <c r="F185" s="5" t="s">
        <v>3272</v>
      </c>
      <c r="G185" s="5" t="s">
        <v>2710</v>
      </c>
      <c r="J185" s="5" t="s">
        <v>3384</v>
      </c>
    </row>
    <row r="186" spans="1:10">
      <c r="A186" s="5">
        <v>185</v>
      </c>
      <c r="B186" s="5" t="s">
        <v>2679</v>
      </c>
      <c r="C186" s="5" t="s">
        <v>90</v>
      </c>
      <c r="D186" s="5" t="s">
        <v>3273</v>
      </c>
      <c r="E186" s="5" t="s">
        <v>3274</v>
      </c>
      <c r="F186" s="5" t="s">
        <v>3275</v>
      </c>
      <c r="G186" s="5" t="s">
        <v>2702</v>
      </c>
      <c r="J186" s="5" t="s">
        <v>3384</v>
      </c>
    </row>
    <row r="187" spans="1:10">
      <c r="A187" s="5">
        <v>186</v>
      </c>
      <c r="B187" s="5" t="s">
        <v>2679</v>
      </c>
      <c r="C187" s="5" t="s">
        <v>90</v>
      </c>
      <c r="D187" s="5" t="s">
        <v>3276</v>
      </c>
      <c r="E187" s="5" t="s">
        <v>3277</v>
      </c>
      <c r="F187" s="5" t="s">
        <v>3278</v>
      </c>
      <c r="G187" s="5" t="s">
        <v>2710</v>
      </c>
      <c r="J187" s="5" t="s">
        <v>3384</v>
      </c>
    </row>
    <row r="188" spans="1:10">
      <c r="A188" s="5">
        <v>187</v>
      </c>
      <c r="B188" s="5" t="s">
        <v>2679</v>
      </c>
      <c r="C188" s="5" t="s">
        <v>90</v>
      </c>
      <c r="D188" s="5" t="s">
        <v>3279</v>
      </c>
      <c r="E188" s="5" t="s">
        <v>3280</v>
      </c>
      <c r="F188" s="5" t="s">
        <v>3281</v>
      </c>
      <c r="G188" s="5" t="s">
        <v>2905</v>
      </c>
      <c r="I188" s="5" t="s">
        <v>3282</v>
      </c>
      <c r="J188" s="5" t="s">
        <v>3384</v>
      </c>
    </row>
    <row r="189" spans="1:10">
      <c r="A189" s="5">
        <v>188</v>
      </c>
      <c r="B189" s="5" t="s">
        <v>2679</v>
      </c>
      <c r="C189" s="5" t="s">
        <v>90</v>
      </c>
      <c r="D189" s="5" t="s">
        <v>3283</v>
      </c>
      <c r="E189" s="5" t="s">
        <v>3284</v>
      </c>
      <c r="F189" s="5" t="s">
        <v>3285</v>
      </c>
      <c r="G189" s="5" t="s">
        <v>2683</v>
      </c>
      <c r="J189" s="5" t="s">
        <v>3384</v>
      </c>
    </row>
    <row r="190" spans="1:10">
      <c r="A190" s="5">
        <v>189</v>
      </c>
      <c r="B190" s="5" t="s">
        <v>2679</v>
      </c>
      <c r="C190" s="5" t="s">
        <v>90</v>
      </c>
      <c r="D190" s="5" t="s">
        <v>3286</v>
      </c>
      <c r="E190" s="5" t="s">
        <v>3287</v>
      </c>
      <c r="F190" s="5" t="s">
        <v>3288</v>
      </c>
      <c r="G190" s="5" t="s">
        <v>3092</v>
      </c>
      <c r="J190" s="5" t="s">
        <v>3384</v>
      </c>
    </row>
    <row r="191" spans="1:10">
      <c r="A191" s="5">
        <v>190</v>
      </c>
      <c r="B191" s="5" t="s">
        <v>2679</v>
      </c>
      <c r="C191" s="5" t="s">
        <v>90</v>
      </c>
      <c r="D191" s="5" t="s">
        <v>3289</v>
      </c>
      <c r="E191" s="5" t="s">
        <v>3290</v>
      </c>
      <c r="F191" s="5" t="s">
        <v>3291</v>
      </c>
      <c r="G191" s="5" t="s">
        <v>2757</v>
      </c>
      <c r="J191" s="5" t="s">
        <v>3384</v>
      </c>
    </row>
    <row r="192" spans="1:10">
      <c r="A192" s="5">
        <v>191</v>
      </c>
      <c r="B192" s="5" t="s">
        <v>2679</v>
      </c>
      <c r="C192" s="5" t="s">
        <v>90</v>
      </c>
      <c r="D192" s="5" t="s">
        <v>3292</v>
      </c>
      <c r="E192" s="5" t="s">
        <v>3293</v>
      </c>
      <c r="F192" s="5" t="s">
        <v>3294</v>
      </c>
      <c r="G192" s="5" t="s">
        <v>2683</v>
      </c>
      <c r="J192" s="5" t="s">
        <v>3384</v>
      </c>
    </row>
    <row r="193" spans="1:10">
      <c r="A193" s="5">
        <v>192</v>
      </c>
      <c r="B193" s="5" t="s">
        <v>2679</v>
      </c>
      <c r="C193" s="5" t="s">
        <v>90</v>
      </c>
      <c r="D193" s="5" t="s">
        <v>3295</v>
      </c>
      <c r="E193" s="5" t="s">
        <v>3296</v>
      </c>
      <c r="F193" s="5" t="s">
        <v>3297</v>
      </c>
      <c r="G193" s="5" t="s">
        <v>2731</v>
      </c>
      <c r="J193" s="5" t="s">
        <v>3384</v>
      </c>
    </row>
    <row r="194" spans="1:10">
      <c r="A194" s="5">
        <v>193</v>
      </c>
      <c r="B194" s="5" t="s">
        <v>2679</v>
      </c>
      <c r="C194" s="5" t="s">
        <v>90</v>
      </c>
      <c r="D194" s="5" t="s">
        <v>3298</v>
      </c>
      <c r="E194" s="5" t="s">
        <v>3299</v>
      </c>
      <c r="F194" s="5" t="s">
        <v>3300</v>
      </c>
      <c r="G194" s="5" t="s">
        <v>2710</v>
      </c>
      <c r="J194" s="5" t="s">
        <v>3384</v>
      </c>
    </row>
    <row r="195" spans="1:10">
      <c r="A195" s="5">
        <v>194</v>
      </c>
      <c r="B195" s="5" t="s">
        <v>2679</v>
      </c>
      <c r="C195" s="5" t="s">
        <v>90</v>
      </c>
      <c r="D195" s="5" t="s">
        <v>3301</v>
      </c>
      <c r="E195" s="5" t="s">
        <v>3302</v>
      </c>
      <c r="F195" s="5" t="s">
        <v>3303</v>
      </c>
      <c r="G195" s="5" t="s">
        <v>2753</v>
      </c>
      <c r="J195" s="5" t="s">
        <v>3384</v>
      </c>
    </row>
    <row r="196" spans="1:10">
      <c r="A196" s="5">
        <v>195</v>
      </c>
      <c r="B196" s="5" t="s">
        <v>2679</v>
      </c>
      <c r="C196" s="5" t="s">
        <v>90</v>
      </c>
      <c r="D196" s="5" t="s">
        <v>3304</v>
      </c>
      <c r="E196" s="5" t="s">
        <v>3305</v>
      </c>
      <c r="F196" s="5" t="s">
        <v>3306</v>
      </c>
      <c r="G196" s="5" t="s">
        <v>2735</v>
      </c>
      <c r="J196" s="5" t="s">
        <v>3384</v>
      </c>
    </row>
    <row r="197" spans="1:10">
      <c r="A197" s="5">
        <v>196</v>
      </c>
      <c r="B197" s="5" t="s">
        <v>2679</v>
      </c>
      <c r="C197" s="5" t="s">
        <v>90</v>
      </c>
      <c r="D197" s="5" t="s">
        <v>3307</v>
      </c>
      <c r="E197" s="5" t="s">
        <v>3308</v>
      </c>
      <c r="F197" s="5" t="s">
        <v>3309</v>
      </c>
      <c r="G197" s="5" t="s">
        <v>2746</v>
      </c>
      <c r="J197" s="5" t="s">
        <v>3384</v>
      </c>
    </row>
    <row r="198" spans="1:10">
      <c r="A198" s="5">
        <v>197</v>
      </c>
      <c r="B198" s="5" t="s">
        <v>2679</v>
      </c>
      <c r="C198" s="5" t="s">
        <v>90</v>
      </c>
      <c r="D198" s="5" t="s">
        <v>3310</v>
      </c>
      <c r="E198" s="5" t="s">
        <v>3311</v>
      </c>
      <c r="F198" s="5" t="s">
        <v>3312</v>
      </c>
      <c r="G198" s="5" t="s">
        <v>2871</v>
      </c>
      <c r="J198" s="5" t="s">
        <v>3384</v>
      </c>
    </row>
    <row r="199" spans="1:10">
      <c r="A199" s="5">
        <v>198</v>
      </c>
      <c r="B199" s="5" t="s">
        <v>2679</v>
      </c>
      <c r="C199" s="5" t="s">
        <v>90</v>
      </c>
      <c r="D199" s="5" t="s">
        <v>3313</v>
      </c>
      <c r="E199" s="5" t="s">
        <v>3314</v>
      </c>
      <c r="F199" s="5" t="s">
        <v>3315</v>
      </c>
      <c r="G199" s="5" t="s">
        <v>3016</v>
      </c>
      <c r="J199" s="5" t="s">
        <v>3384</v>
      </c>
    </row>
    <row r="200" spans="1:10">
      <c r="A200" s="5">
        <v>199</v>
      </c>
      <c r="B200" s="5" t="s">
        <v>2679</v>
      </c>
      <c r="C200" s="5" t="s">
        <v>90</v>
      </c>
      <c r="D200" s="5" t="s">
        <v>3316</v>
      </c>
      <c r="E200" s="5" t="s">
        <v>3317</v>
      </c>
      <c r="F200" s="5" t="s">
        <v>3318</v>
      </c>
      <c r="G200" s="5" t="s">
        <v>3239</v>
      </c>
      <c r="J200" s="5" t="s">
        <v>3384</v>
      </c>
    </row>
    <row r="201" spans="1:10">
      <c r="A201" s="5">
        <v>200</v>
      </c>
      <c r="B201" s="5" t="s">
        <v>2679</v>
      </c>
      <c r="C201" s="5" t="s">
        <v>90</v>
      </c>
      <c r="D201" s="5" t="s">
        <v>3466</v>
      </c>
      <c r="E201" s="5" t="s">
        <v>3467</v>
      </c>
      <c r="F201" s="5" t="s">
        <v>3468</v>
      </c>
      <c r="G201" s="5" t="s">
        <v>3100</v>
      </c>
      <c r="J201" s="5" t="s">
        <v>3384</v>
      </c>
    </row>
    <row r="202" spans="1:10">
      <c r="A202" s="5">
        <v>201</v>
      </c>
      <c r="B202" s="5" t="s">
        <v>2679</v>
      </c>
      <c r="C202" s="5" t="s">
        <v>90</v>
      </c>
      <c r="D202" s="5" t="s">
        <v>3319</v>
      </c>
      <c r="E202" s="5" t="s">
        <v>3320</v>
      </c>
      <c r="F202" s="5" t="s">
        <v>3321</v>
      </c>
      <c r="G202" s="5" t="s">
        <v>2735</v>
      </c>
      <c r="J202" s="5" t="s">
        <v>3384</v>
      </c>
    </row>
    <row r="203" spans="1:10">
      <c r="A203" s="5">
        <v>202</v>
      </c>
      <c r="B203" s="5" t="s">
        <v>2679</v>
      </c>
      <c r="C203" s="5" t="s">
        <v>90</v>
      </c>
      <c r="D203" s="5" t="s">
        <v>3322</v>
      </c>
      <c r="E203" s="5" t="s">
        <v>3323</v>
      </c>
      <c r="F203" s="5" t="s">
        <v>3324</v>
      </c>
      <c r="G203" s="5" t="s">
        <v>3325</v>
      </c>
      <c r="J203" s="5" t="s">
        <v>3384</v>
      </c>
    </row>
    <row r="204" spans="1:10">
      <c r="A204" s="5">
        <v>203</v>
      </c>
      <c r="B204" s="5" t="s">
        <v>2679</v>
      </c>
      <c r="C204" s="5" t="s">
        <v>90</v>
      </c>
      <c r="D204" s="5" t="s">
        <v>3326</v>
      </c>
      <c r="E204" s="5" t="s">
        <v>3327</v>
      </c>
      <c r="F204" s="5" t="s">
        <v>3328</v>
      </c>
      <c r="G204" s="5" t="s">
        <v>3036</v>
      </c>
      <c r="J204" s="5" t="s">
        <v>3384</v>
      </c>
    </row>
    <row r="205" spans="1:10">
      <c r="A205" s="5">
        <v>204</v>
      </c>
      <c r="B205" s="5" t="s">
        <v>2679</v>
      </c>
      <c r="C205" s="5" t="s">
        <v>90</v>
      </c>
      <c r="D205" s="5" t="s">
        <v>3329</v>
      </c>
      <c r="E205" s="5" t="s">
        <v>3327</v>
      </c>
      <c r="F205" s="5" t="s">
        <v>3328</v>
      </c>
      <c r="G205" s="5" t="s">
        <v>2698</v>
      </c>
      <c r="J205" s="5" t="s">
        <v>3384</v>
      </c>
    </row>
    <row r="206" spans="1:10">
      <c r="A206" s="5">
        <v>205</v>
      </c>
      <c r="B206" s="5" t="s">
        <v>2679</v>
      </c>
      <c r="C206" s="5" t="s">
        <v>90</v>
      </c>
      <c r="D206" s="5" t="s">
        <v>3330</v>
      </c>
      <c r="E206" s="5" t="s">
        <v>3331</v>
      </c>
      <c r="F206" s="5" t="s">
        <v>3332</v>
      </c>
      <c r="G206" s="5" t="s">
        <v>2698</v>
      </c>
      <c r="J206" s="5" t="s">
        <v>3384</v>
      </c>
    </row>
    <row r="207" spans="1:10">
      <c r="A207" s="5">
        <v>206</v>
      </c>
      <c r="B207" s="5" t="s">
        <v>2679</v>
      </c>
      <c r="C207" s="5" t="s">
        <v>90</v>
      </c>
      <c r="D207" s="5" t="s">
        <v>3333</v>
      </c>
      <c r="E207" s="5" t="s">
        <v>3334</v>
      </c>
      <c r="F207" s="5" t="s">
        <v>2850</v>
      </c>
      <c r="G207" s="5" t="s">
        <v>3335</v>
      </c>
      <c r="J207" s="5" t="s">
        <v>3384</v>
      </c>
    </row>
    <row r="208" spans="1:10">
      <c r="A208" s="5">
        <v>207</v>
      </c>
      <c r="B208" s="5" t="s">
        <v>2679</v>
      </c>
      <c r="C208" s="5" t="s">
        <v>90</v>
      </c>
      <c r="D208" s="5" t="s">
        <v>3336</v>
      </c>
      <c r="E208" s="5" t="s">
        <v>3337</v>
      </c>
      <c r="F208" s="5" t="s">
        <v>3338</v>
      </c>
      <c r="G208" s="5" t="s">
        <v>2735</v>
      </c>
      <c r="J208" s="5" t="s">
        <v>3384</v>
      </c>
    </row>
    <row r="209" spans="1:10">
      <c r="A209" s="5">
        <v>208</v>
      </c>
      <c r="B209" s="5" t="s">
        <v>2679</v>
      </c>
      <c r="C209" s="5" t="s">
        <v>90</v>
      </c>
      <c r="D209" s="5" t="s">
        <v>3339</v>
      </c>
      <c r="E209" s="5" t="s">
        <v>3340</v>
      </c>
      <c r="F209" s="5" t="s">
        <v>3341</v>
      </c>
      <c r="G209" s="5" t="s">
        <v>3342</v>
      </c>
      <c r="J209" s="5" t="s">
        <v>3384</v>
      </c>
    </row>
    <row r="210" spans="1:10">
      <c r="A210" s="5">
        <v>209</v>
      </c>
      <c r="B210" s="5" t="s">
        <v>2679</v>
      </c>
      <c r="C210" s="5" t="s">
        <v>90</v>
      </c>
      <c r="D210" s="5" t="s">
        <v>3343</v>
      </c>
      <c r="E210" s="5" t="s">
        <v>3344</v>
      </c>
      <c r="F210" s="5" t="s">
        <v>3345</v>
      </c>
      <c r="G210" s="5" t="s">
        <v>2683</v>
      </c>
      <c r="J210" s="5" t="s">
        <v>3384</v>
      </c>
    </row>
    <row r="211" spans="1:10">
      <c r="A211" s="5">
        <v>210</v>
      </c>
      <c r="B211" s="5" t="s">
        <v>2679</v>
      </c>
      <c r="C211" s="5" t="s">
        <v>90</v>
      </c>
      <c r="D211" s="5" t="s">
        <v>3346</v>
      </c>
      <c r="E211" s="5" t="s">
        <v>3347</v>
      </c>
      <c r="F211" s="5" t="s">
        <v>3348</v>
      </c>
      <c r="G211" s="5" t="s">
        <v>2683</v>
      </c>
      <c r="J211" s="5" t="s">
        <v>3384</v>
      </c>
    </row>
    <row r="212" spans="1:10">
      <c r="A212" s="5">
        <v>211</v>
      </c>
      <c r="B212" s="5" t="s">
        <v>2679</v>
      </c>
      <c r="C212" s="5" t="s">
        <v>90</v>
      </c>
      <c r="D212" s="5" t="s">
        <v>3349</v>
      </c>
      <c r="E212" s="5" t="s">
        <v>3350</v>
      </c>
      <c r="F212" s="5" t="s">
        <v>3351</v>
      </c>
      <c r="G212" s="5" t="s">
        <v>2757</v>
      </c>
      <c r="J212" s="5" t="s">
        <v>3384</v>
      </c>
    </row>
    <row r="213" spans="1:10">
      <c r="A213" s="5">
        <v>212</v>
      </c>
      <c r="B213" s="5" t="s">
        <v>2679</v>
      </c>
      <c r="C213" s="5" t="s">
        <v>90</v>
      </c>
      <c r="D213" s="5" t="s">
        <v>3352</v>
      </c>
      <c r="E213" s="5" t="s">
        <v>3353</v>
      </c>
      <c r="F213" s="5" t="s">
        <v>3354</v>
      </c>
      <c r="G213" s="5" t="s">
        <v>3355</v>
      </c>
      <c r="J213" s="5" t="s">
        <v>3384</v>
      </c>
    </row>
    <row r="214" spans="1:10">
      <c r="A214" s="5">
        <v>213</v>
      </c>
      <c r="B214" s="5" t="s">
        <v>2679</v>
      </c>
      <c r="C214" s="5" t="s">
        <v>90</v>
      </c>
      <c r="D214" s="5" t="s">
        <v>3359</v>
      </c>
      <c r="E214" s="5" t="s">
        <v>3400</v>
      </c>
      <c r="F214" s="5" t="s">
        <v>3360</v>
      </c>
      <c r="G214" s="5" t="s">
        <v>2683</v>
      </c>
      <c r="J214" s="5" t="s">
        <v>3384</v>
      </c>
    </row>
    <row r="215" spans="1:10">
      <c r="A215" s="5">
        <v>214</v>
      </c>
      <c r="B215" s="5" t="s">
        <v>2679</v>
      </c>
      <c r="C215" s="5" t="s">
        <v>90</v>
      </c>
      <c r="D215" s="5" t="s">
        <v>3356</v>
      </c>
      <c r="E215" s="5" t="s">
        <v>3357</v>
      </c>
      <c r="F215" s="5" t="s">
        <v>3358</v>
      </c>
      <c r="G215" s="5" t="s">
        <v>2742</v>
      </c>
      <c r="J215" s="5" t="s">
        <v>3384</v>
      </c>
    </row>
    <row r="216" spans="1:10">
      <c r="A216" s="5">
        <v>215</v>
      </c>
      <c r="B216" s="5" t="s">
        <v>2679</v>
      </c>
      <c r="C216" s="5" t="s">
        <v>90</v>
      </c>
      <c r="D216" s="5" t="s">
        <v>3361</v>
      </c>
      <c r="E216" s="5" t="s">
        <v>3362</v>
      </c>
      <c r="F216" s="5" t="s">
        <v>3363</v>
      </c>
      <c r="G216" s="5" t="s">
        <v>3364</v>
      </c>
      <c r="J216" s="5" t="s">
        <v>3384</v>
      </c>
    </row>
    <row r="217" spans="1:10">
      <c r="A217" s="5">
        <v>216</v>
      </c>
      <c r="B217" s="5" t="s">
        <v>2679</v>
      </c>
      <c r="C217" s="5" t="s">
        <v>90</v>
      </c>
      <c r="D217" s="5" t="s">
        <v>3365</v>
      </c>
      <c r="E217" s="5" t="s">
        <v>3366</v>
      </c>
      <c r="F217" s="5" t="s">
        <v>3367</v>
      </c>
      <c r="G217" s="5" t="s">
        <v>3368</v>
      </c>
      <c r="J217" s="5" t="s">
        <v>3384</v>
      </c>
    </row>
    <row r="218" spans="1:10">
      <c r="A218" s="5">
        <v>217</v>
      </c>
      <c r="B218" s="5" t="s">
        <v>2679</v>
      </c>
      <c r="C218" s="5" t="s">
        <v>90</v>
      </c>
      <c r="D218" s="5" t="s">
        <v>3369</v>
      </c>
      <c r="E218" s="5" t="s">
        <v>3370</v>
      </c>
      <c r="F218" s="5" t="s">
        <v>3371</v>
      </c>
      <c r="G218" s="5" t="s">
        <v>2885</v>
      </c>
      <c r="H218" s="5" t="s">
        <v>3372</v>
      </c>
      <c r="I218" s="5" t="s">
        <v>3401</v>
      </c>
      <c r="J218" s="5" t="s">
        <v>3384</v>
      </c>
    </row>
    <row r="219" spans="1:10">
      <c r="A219" s="5">
        <v>218</v>
      </c>
      <c r="B219" s="5" t="s">
        <v>2679</v>
      </c>
      <c r="C219" s="5" t="s">
        <v>90</v>
      </c>
      <c r="D219" s="5" t="s">
        <v>3373</v>
      </c>
      <c r="E219" s="5" t="s">
        <v>3374</v>
      </c>
      <c r="F219" s="5" t="s">
        <v>3375</v>
      </c>
      <c r="G219" s="5" t="s">
        <v>3376</v>
      </c>
      <c r="J219" s="5" t="s">
        <v>3384</v>
      </c>
    </row>
    <row r="220" spans="1:10">
      <c r="A220" s="5">
        <v>219</v>
      </c>
      <c r="B220" s="5" t="s">
        <v>2679</v>
      </c>
      <c r="C220" s="5" t="s">
        <v>90</v>
      </c>
      <c r="D220" s="5" t="s">
        <v>3377</v>
      </c>
      <c r="E220" s="5" t="s">
        <v>3378</v>
      </c>
      <c r="F220" s="5" t="s">
        <v>3354</v>
      </c>
      <c r="G220" s="5" t="s">
        <v>3379</v>
      </c>
      <c r="J220" s="5" t="s">
        <v>3384</v>
      </c>
    </row>
    <row r="221" spans="1:10">
      <c r="A221" s="5">
        <v>220</v>
      </c>
      <c r="B221" s="5" t="s">
        <v>2679</v>
      </c>
      <c r="C221" s="5" t="s">
        <v>90</v>
      </c>
      <c r="D221" s="5" t="s">
        <v>3380</v>
      </c>
      <c r="E221" s="5" t="s">
        <v>3381</v>
      </c>
      <c r="F221" s="5" t="s">
        <v>3382</v>
      </c>
      <c r="G221" s="5" t="s">
        <v>3383</v>
      </c>
      <c r="J221" s="5" t="s">
        <v>3384</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1">
    <tabColor rgb="FFCCCCFF"/>
    <pageSetUpPr fitToPage="1"/>
  </sheetPr>
  <dimension ref="A1:IV20"/>
  <sheetViews>
    <sheetView showGridLines="0" topLeftCell="C3" zoomScaleNormal="100" workbookViewId="0">
      <selection activeCell="D16" sqref="D16: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8" hidden="1" customWidth="1"/>
    <col min="18" max="18" width="14.42578125" style="212" hidden="1" customWidth="1"/>
    <col min="19" max="22" width="9.140625" style="355"/>
    <col min="23" max="16384" width="9.140625" style="36"/>
  </cols>
  <sheetData>
    <row r="1" spans="1:256" s="202" customFormat="1" ht="16.5" hidden="1" customHeight="1">
      <c r="C1" s="349"/>
      <c r="H1" s="349"/>
      <c r="I1" s="349"/>
      <c r="J1" s="349"/>
      <c r="K1" s="349" t="s">
        <v>515</v>
      </c>
      <c r="L1" s="359" t="s">
        <v>401</v>
      </c>
      <c r="M1" s="394" t="s">
        <v>514</v>
      </c>
      <c r="N1" s="394"/>
      <c r="O1" s="394"/>
      <c r="P1" s="394"/>
      <c r="Q1" s="395"/>
      <c r="R1" s="394"/>
      <c r="S1" s="394"/>
      <c r="T1" s="394"/>
      <c r="U1" s="394"/>
      <c r="V1" s="394"/>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359"/>
      <c r="BW1" s="359"/>
      <c r="BX1" s="359"/>
      <c r="BY1" s="359"/>
      <c r="BZ1" s="359"/>
      <c r="CA1" s="359"/>
      <c r="CB1" s="359"/>
      <c r="CC1" s="359"/>
      <c r="CD1" s="359"/>
      <c r="CE1" s="359"/>
      <c r="CF1" s="359"/>
      <c r="CG1" s="359"/>
      <c r="CH1" s="359"/>
      <c r="CI1" s="359"/>
      <c r="CJ1" s="359"/>
      <c r="CK1" s="359"/>
      <c r="CL1" s="359"/>
      <c r="CM1" s="359"/>
      <c r="CN1" s="359"/>
      <c r="CO1" s="359"/>
      <c r="CP1" s="359"/>
      <c r="CQ1" s="359"/>
      <c r="CR1" s="359"/>
      <c r="CS1" s="359"/>
      <c r="CT1" s="359"/>
      <c r="CU1" s="359"/>
      <c r="CV1" s="359"/>
      <c r="CW1" s="359"/>
      <c r="CX1" s="359"/>
      <c r="CY1" s="359"/>
      <c r="CZ1" s="359"/>
      <c r="DA1" s="359"/>
      <c r="DB1" s="359"/>
      <c r="DC1" s="359"/>
      <c r="DD1" s="359"/>
      <c r="DE1" s="359"/>
      <c r="DF1" s="359"/>
      <c r="DG1" s="359"/>
      <c r="DH1" s="359"/>
      <c r="DI1" s="359"/>
      <c r="DJ1" s="359"/>
      <c r="DK1" s="359"/>
      <c r="DL1" s="359"/>
      <c r="DM1" s="359"/>
      <c r="DN1" s="359"/>
      <c r="DO1" s="359"/>
      <c r="DP1" s="359"/>
      <c r="DQ1" s="359"/>
      <c r="DR1" s="359"/>
      <c r="DS1" s="359"/>
      <c r="DT1" s="359"/>
      <c r="DU1" s="359"/>
      <c r="DV1" s="359"/>
      <c r="DW1" s="359"/>
      <c r="DX1" s="359"/>
      <c r="DY1" s="359"/>
      <c r="DZ1" s="359"/>
      <c r="EA1" s="359"/>
      <c r="EB1" s="359"/>
      <c r="EC1" s="359"/>
      <c r="ED1" s="359"/>
      <c r="EE1" s="359"/>
      <c r="EF1" s="359"/>
      <c r="EG1" s="359"/>
      <c r="EH1" s="359"/>
      <c r="EI1" s="359"/>
      <c r="EJ1" s="359"/>
      <c r="EK1" s="359"/>
      <c r="EL1" s="359"/>
      <c r="EM1" s="359"/>
      <c r="EN1" s="359"/>
      <c r="EO1" s="359"/>
      <c r="EP1" s="359"/>
      <c r="EQ1" s="359"/>
      <c r="ER1" s="359"/>
      <c r="ES1" s="359"/>
      <c r="ET1" s="359"/>
      <c r="EU1" s="359"/>
      <c r="EV1" s="359"/>
      <c r="EW1" s="359"/>
      <c r="EX1" s="359"/>
      <c r="EY1" s="359"/>
      <c r="EZ1" s="359"/>
      <c r="FA1" s="359"/>
      <c r="FB1" s="359"/>
      <c r="FC1" s="359"/>
      <c r="FD1" s="359"/>
      <c r="FE1" s="359"/>
      <c r="FF1" s="359"/>
      <c r="FG1" s="359"/>
      <c r="FH1" s="359"/>
      <c r="FI1" s="359"/>
      <c r="FJ1" s="359"/>
      <c r="FK1" s="359"/>
      <c r="FL1" s="359"/>
      <c r="FM1" s="359"/>
      <c r="FN1" s="359"/>
      <c r="FO1" s="359"/>
      <c r="FP1" s="359"/>
      <c r="FQ1" s="359"/>
      <c r="FR1" s="359"/>
      <c r="FS1" s="359"/>
      <c r="FT1" s="359"/>
      <c r="FU1" s="359"/>
      <c r="FV1" s="359"/>
      <c r="FW1" s="359"/>
      <c r="FX1" s="359"/>
      <c r="FY1" s="359"/>
      <c r="FZ1" s="359"/>
      <c r="GA1" s="359"/>
      <c r="GB1" s="359"/>
      <c r="GC1" s="359"/>
      <c r="GD1" s="359"/>
      <c r="GE1" s="359"/>
      <c r="GF1" s="359"/>
      <c r="GG1" s="359"/>
      <c r="GH1" s="359"/>
      <c r="GI1" s="359"/>
      <c r="GJ1" s="359"/>
      <c r="GK1" s="359"/>
      <c r="GL1" s="359"/>
      <c r="GM1" s="359"/>
      <c r="GN1" s="359"/>
      <c r="GO1" s="359"/>
      <c r="GP1" s="359"/>
      <c r="GQ1" s="359"/>
      <c r="GR1" s="359"/>
      <c r="GS1" s="359"/>
      <c r="GT1" s="359"/>
      <c r="GU1" s="359"/>
      <c r="GV1" s="359"/>
      <c r="GW1" s="359"/>
      <c r="GX1" s="359"/>
      <c r="GY1" s="359"/>
      <c r="GZ1" s="359"/>
      <c r="HA1" s="359"/>
      <c r="HB1" s="359"/>
      <c r="HC1" s="359"/>
      <c r="HD1" s="359"/>
      <c r="HE1" s="359"/>
      <c r="HF1" s="359"/>
      <c r="HG1" s="359"/>
      <c r="HH1" s="359"/>
      <c r="HI1" s="359"/>
      <c r="HJ1" s="359"/>
      <c r="HK1" s="359"/>
      <c r="HL1" s="359"/>
      <c r="HM1" s="359"/>
      <c r="HN1" s="359"/>
      <c r="HO1" s="359"/>
      <c r="HP1" s="359"/>
      <c r="HQ1" s="359"/>
      <c r="HR1" s="359"/>
      <c r="HS1" s="359"/>
      <c r="HT1" s="359"/>
      <c r="HU1" s="359"/>
      <c r="HV1" s="359"/>
      <c r="HW1" s="359"/>
      <c r="HX1" s="359"/>
      <c r="HY1" s="359"/>
      <c r="HZ1" s="359"/>
      <c r="IA1" s="359"/>
      <c r="IB1" s="359"/>
      <c r="IC1" s="359"/>
      <c r="ID1" s="359"/>
      <c r="IE1" s="359"/>
      <c r="IF1" s="359"/>
      <c r="IG1" s="359"/>
      <c r="IH1" s="359"/>
      <c r="II1" s="359"/>
      <c r="IJ1" s="359"/>
      <c r="IK1" s="359"/>
      <c r="IL1" s="359"/>
      <c r="IM1" s="359"/>
      <c r="IN1" s="359"/>
      <c r="IO1" s="359"/>
      <c r="IP1" s="359"/>
      <c r="IQ1" s="359"/>
      <c r="IR1" s="359"/>
      <c r="IS1" s="359"/>
      <c r="IT1" s="359"/>
      <c r="IU1" s="359"/>
      <c r="IV1" s="359"/>
    </row>
    <row r="2" spans="1:256" s="363" customFormat="1" ht="16.5" hidden="1" customHeight="1">
      <c r="A2" s="360"/>
      <c r="B2" s="360"/>
      <c r="C2" s="361"/>
      <c r="D2" s="360"/>
      <c r="E2" s="360"/>
      <c r="F2" s="360"/>
      <c r="G2" s="360"/>
      <c r="H2" s="360"/>
      <c r="I2" s="360"/>
      <c r="J2" s="360"/>
      <c r="K2" s="360"/>
      <c r="L2" s="360"/>
      <c r="M2" s="394"/>
      <c r="N2" s="394"/>
      <c r="O2" s="394"/>
      <c r="P2" s="394"/>
      <c r="Q2" s="395"/>
      <c r="R2" s="394"/>
      <c r="S2" s="362"/>
      <c r="T2" s="362"/>
      <c r="U2" s="362"/>
      <c r="V2" s="362"/>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c r="BU2" s="361"/>
      <c r="BV2" s="361"/>
      <c r="BW2" s="361"/>
      <c r="BX2" s="361"/>
      <c r="BY2" s="361"/>
      <c r="BZ2" s="361"/>
      <c r="CA2" s="361"/>
      <c r="CB2" s="361"/>
      <c r="CC2" s="361"/>
      <c r="CD2" s="361"/>
      <c r="CE2" s="361"/>
      <c r="CF2" s="361"/>
      <c r="CG2" s="361"/>
      <c r="CH2" s="361"/>
      <c r="CI2" s="361"/>
      <c r="CJ2" s="361"/>
      <c r="CK2" s="361"/>
      <c r="CL2" s="361"/>
      <c r="CM2" s="361"/>
      <c r="CN2" s="361"/>
      <c r="CO2" s="361"/>
      <c r="CP2" s="361"/>
      <c r="CQ2" s="361"/>
      <c r="CR2" s="361"/>
      <c r="CS2" s="361"/>
      <c r="CT2" s="361"/>
      <c r="CU2" s="361"/>
      <c r="CV2" s="361"/>
      <c r="CW2" s="361"/>
      <c r="CX2" s="361"/>
      <c r="CY2" s="361"/>
      <c r="CZ2" s="361"/>
      <c r="DA2" s="361"/>
      <c r="DB2" s="361"/>
      <c r="DC2" s="361"/>
      <c r="DD2" s="361"/>
      <c r="DE2" s="361"/>
      <c r="DF2" s="361"/>
      <c r="DG2" s="361"/>
      <c r="DH2" s="361"/>
      <c r="DI2" s="361"/>
      <c r="DJ2" s="361"/>
      <c r="DK2" s="361"/>
      <c r="DL2" s="361"/>
      <c r="DM2" s="361"/>
      <c r="DN2" s="361"/>
      <c r="DO2" s="361"/>
      <c r="DP2" s="361"/>
      <c r="DQ2" s="361"/>
      <c r="DR2" s="361"/>
      <c r="DS2" s="361"/>
      <c r="DT2" s="361"/>
      <c r="DU2" s="361"/>
      <c r="DV2" s="361"/>
      <c r="DW2" s="361"/>
      <c r="DX2" s="361"/>
      <c r="DY2" s="361"/>
      <c r="DZ2" s="361"/>
      <c r="EA2" s="361"/>
      <c r="EB2" s="361"/>
      <c r="EC2" s="361"/>
      <c r="ED2" s="361"/>
      <c r="EE2" s="361"/>
      <c r="EF2" s="361"/>
      <c r="EG2" s="361"/>
      <c r="EH2" s="361"/>
      <c r="EI2" s="361"/>
      <c r="EJ2" s="361"/>
      <c r="EK2" s="361"/>
      <c r="EL2" s="361"/>
      <c r="EM2" s="361"/>
      <c r="EN2" s="361"/>
      <c r="EO2" s="361"/>
      <c r="EP2" s="361"/>
      <c r="EQ2" s="361"/>
      <c r="ER2" s="361"/>
      <c r="ES2" s="361"/>
      <c r="ET2" s="361"/>
    </row>
    <row r="3" spans="1:256" s="126" customFormat="1" ht="3" customHeight="1">
      <c r="A3" s="125"/>
      <c r="B3" s="36"/>
      <c r="C3" s="230"/>
      <c r="D3" s="100"/>
      <c r="E3" s="100"/>
      <c r="F3" s="100"/>
      <c r="G3" s="100"/>
      <c r="H3" s="100"/>
      <c r="I3" s="100"/>
      <c r="J3" s="100"/>
      <c r="K3" s="100"/>
      <c r="L3" s="233"/>
      <c r="M3" s="212"/>
      <c r="N3" s="212"/>
      <c r="O3" s="212"/>
      <c r="P3" s="212"/>
      <c r="Q3" s="358"/>
      <c r="R3" s="212"/>
      <c r="S3" s="355"/>
      <c r="T3" s="355"/>
      <c r="U3" s="355"/>
      <c r="V3" s="355"/>
    </row>
    <row r="4" spans="1:256" s="126" customFormat="1" ht="22.5">
      <c r="A4" s="125"/>
      <c r="B4" s="36"/>
      <c r="C4" s="230"/>
      <c r="D4" s="1156" t="s">
        <v>397</v>
      </c>
      <c r="E4" s="1157"/>
      <c r="F4" s="1157"/>
      <c r="G4" s="1157"/>
      <c r="H4" s="1158"/>
      <c r="I4" s="434"/>
      <c r="M4" s="212"/>
      <c r="N4" s="212"/>
      <c r="O4" s="212"/>
      <c r="P4" s="212"/>
      <c r="Q4" s="358"/>
      <c r="R4" s="212"/>
      <c r="S4" s="355"/>
      <c r="T4" s="355"/>
      <c r="U4" s="355"/>
      <c r="V4" s="355"/>
    </row>
    <row r="5" spans="1:256" s="126" customFormat="1" ht="3" hidden="1" customHeight="1">
      <c r="A5" s="125"/>
      <c r="B5" s="36"/>
      <c r="C5" s="230"/>
      <c r="D5" s="100"/>
      <c r="E5" s="100"/>
      <c r="F5" s="100"/>
      <c r="G5" s="100"/>
      <c r="H5" s="234"/>
      <c r="I5" s="234"/>
      <c r="J5" s="234"/>
      <c r="K5" s="234"/>
      <c r="L5" s="235"/>
      <c r="M5" s="212"/>
      <c r="N5" s="212"/>
      <c r="O5" s="212"/>
      <c r="P5" s="212"/>
      <c r="Q5" s="358"/>
      <c r="R5" s="212"/>
      <c r="S5" s="355"/>
      <c r="T5" s="355"/>
      <c r="U5" s="355"/>
      <c r="V5" s="355"/>
    </row>
    <row r="6" spans="1:256" s="126" customFormat="1" ht="20.100000000000001" hidden="1" customHeight="1">
      <c r="A6" s="236"/>
      <c r="B6" s="236"/>
      <c r="C6" s="230"/>
      <c r="D6" s="1159"/>
      <c r="E6" s="1159"/>
      <c r="F6" s="1160" t="s">
        <v>84</v>
      </c>
      <c r="G6" s="1160"/>
      <c r="H6" s="234"/>
      <c r="I6" s="234"/>
      <c r="J6" s="237"/>
      <c r="K6" s="238"/>
      <c r="L6" s="238"/>
      <c r="M6" s="212"/>
      <c r="N6" s="212"/>
      <c r="O6" s="212"/>
      <c r="P6" s="212"/>
      <c r="Q6" s="358"/>
      <c r="R6" s="212"/>
      <c r="S6" s="355"/>
      <c r="T6" s="355"/>
      <c r="U6" s="355"/>
      <c r="V6" s="355"/>
    </row>
    <row r="7" spans="1:256" ht="3" customHeight="1"/>
    <row r="8" spans="1:256" s="126" customFormat="1">
      <c r="A8" s="125"/>
      <c r="B8" s="36"/>
      <c r="C8" s="230"/>
      <c r="D8" s="1161" t="s">
        <v>16</v>
      </c>
      <c r="E8" s="1161"/>
      <c r="F8" s="1161" t="s">
        <v>398</v>
      </c>
      <c r="G8" s="1161"/>
      <c r="H8" s="1161"/>
      <c r="I8" s="1162" t="s">
        <v>399</v>
      </c>
      <c r="J8" s="1162"/>
      <c r="K8" s="1162"/>
      <c r="L8" s="1162"/>
      <c r="M8" s="212"/>
      <c r="N8" s="212"/>
      <c r="O8" s="212"/>
      <c r="P8" s="212"/>
      <c r="Q8" s="358"/>
      <c r="R8" s="212"/>
      <c r="S8" s="355"/>
      <c r="T8" s="355"/>
      <c r="U8" s="355"/>
      <c r="V8" s="355"/>
    </row>
    <row r="9" spans="1:256" s="126" customFormat="1" ht="20.25" customHeight="1">
      <c r="A9" s="125"/>
      <c r="B9" s="36"/>
      <c r="C9" s="230"/>
      <c r="D9" s="240" t="s">
        <v>92</v>
      </c>
      <c r="E9" s="240" t="s">
        <v>400</v>
      </c>
      <c r="F9" s="1152" t="s">
        <v>92</v>
      </c>
      <c r="G9" s="1153"/>
      <c r="H9" s="241" t="s">
        <v>400</v>
      </c>
      <c r="I9" s="1154" t="s">
        <v>92</v>
      </c>
      <c r="J9" s="1154"/>
      <c r="K9" s="241" t="s">
        <v>400</v>
      </c>
      <c r="L9" s="241" t="s">
        <v>401</v>
      </c>
      <c r="M9" s="212"/>
      <c r="N9" s="212"/>
      <c r="O9" s="212"/>
      <c r="P9" s="212"/>
      <c r="Q9" s="358"/>
      <c r="R9" s="212"/>
      <c r="S9" s="355"/>
      <c r="T9" s="355"/>
      <c r="U9" s="355"/>
      <c r="V9" s="355"/>
    </row>
    <row r="10" spans="1:256" ht="12" customHeight="1">
      <c r="C10" s="249"/>
      <c r="D10" s="353" t="s">
        <v>93</v>
      </c>
      <c r="E10" s="353" t="s">
        <v>49</v>
      </c>
      <c r="F10" s="1155" t="s">
        <v>50</v>
      </c>
      <c r="G10" s="1155"/>
      <c r="H10" s="353" t="s">
        <v>51</v>
      </c>
      <c r="I10" s="1155" t="s">
        <v>68</v>
      </c>
      <c r="J10" s="1155"/>
      <c r="K10" s="353" t="s">
        <v>69</v>
      </c>
      <c r="L10" s="353" t="s">
        <v>183</v>
      </c>
      <c r="M10" s="263"/>
      <c r="N10" s="263"/>
      <c r="O10" s="263"/>
      <c r="P10" s="263"/>
      <c r="Q10" s="239"/>
      <c r="R10" s="263"/>
      <c r="S10" s="354"/>
      <c r="T10" s="354"/>
      <c r="U10" s="354"/>
      <c r="V10" s="354"/>
    </row>
    <row r="11" spans="1:256" s="126" customFormat="1" hidden="1">
      <c r="A11" s="36"/>
      <c r="B11" s="36"/>
      <c r="C11" s="230"/>
      <c r="D11" s="242">
        <v>0</v>
      </c>
      <c r="E11" s="243"/>
      <c r="F11" s="162"/>
      <c r="G11" s="162"/>
      <c r="H11" s="244"/>
      <c r="I11" s="245"/>
      <c r="J11" s="162"/>
      <c r="K11" s="244"/>
      <c r="L11" s="246"/>
      <c r="M11" s="398" t="s">
        <v>522</v>
      </c>
      <c r="N11" s="212"/>
      <c r="O11" s="212"/>
      <c r="P11" s="212" t="s">
        <v>520</v>
      </c>
      <c r="Q11" s="358" t="s">
        <v>521</v>
      </c>
      <c r="R11" s="212" t="s">
        <v>584</v>
      </c>
      <c r="S11" s="355"/>
      <c r="T11" s="355"/>
      <c r="U11" s="355"/>
      <c r="V11" s="355"/>
    </row>
    <row r="12" spans="1:256" s="265" customFormat="1" ht="0.95" customHeight="1">
      <c r="A12" s="89"/>
      <c r="B12" s="186" t="s">
        <v>405</v>
      </c>
      <c r="C12" s="1164"/>
      <c r="D12" s="1161">
        <v>1</v>
      </c>
      <c r="E12" s="1165" t="s">
        <v>3394</v>
      </c>
      <c r="F12" s="1107"/>
      <c r="G12" s="1103">
        <v>0</v>
      </c>
      <c r="H12" s="356"/>
      <c r="I12" s="250"/>
      <c r="J12" s="393" t="s">
        <v>519</v>
      </c>
      <c r="K12" s="733"/>
      <c r="L12" s="266"/>
      <c r="M12" s="829" t="e">
        <f ca="1">mergeValue(H12)</f>
        <v>#NAME?</v>
      </c>
      <c r="N12" s="1008"/>
      <c r="O12" s="1008"/>
      <c r="P12" s="829" t="str">
        <f>IF(ISERROR(MATCH(Q12,MODesc,0)),"n","y")</f>
        <v>n</v>
      </c>
      <c r="Q12" s="1008" t="s">
        <v>3394</v>
      </c>
      <c r="R12" s="829" t="str">
        <f>K12&amp;"("&amp;L12&amp;")"</f>
        <v>()</v>
      </c>
      <c r="S12" s="186"/>
      <c r="T12" s="186"/>
      <c r="U12" s="248"/>
      <c r="V12" s="186"/>
      <c r="W12" s="186"/>
      <c r="X12" s="186"/>
      <c r="Y12" s="264"/>
      <c r="Z12" s="264"/>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4"/>
      <c r="BW12" s="264"/>
      <c r="BX12" s="264"/>
      <c r="BY12" s="264"/>
      <c r="BZ12" s="264"/>
      <c r="CA12" s="264"/>
      <c r="CB12" s="264"/>
      <c r="CC12" s="264"/>
      <c r="CD12" s="264"/>
      <c r="CE12" s="264"/>
    </row>
    <row r="13" spans="1:256" s="265" customFormat="1" ht="0.95" customHeight="1">
      <c r="A13" s="89"/>
      <c r="B13" s="186" t="s">
        <v>405</v>
      </c>
      <c r="C13" s="1164"/>
      <c r="D13" s="1161"/>
      <c r="E13" s="1166"/>
      <c r="F13" s="1167"/>
      <c r="G13" s="1161">
        <v>1</v>
      </c>
      <c r="H13" s="1163" t="s">
        <v>1509</v>
      </c>
      <c r="I13" s="250"/>
      <c r="J13" s="393" t="s">
        <v>519</v>
      </c>
      <c r="K13" s="733"/>
      <c r="L13" s="266"/>
      <c r="M13" s="829" t="e">
        <f ca="1">mergeValue(H13)</f>
        <v>#NAME?</v>
      </c>
      <c r="N13" s="1008"/>
      <c r="O13" s="1008"/>
      <c r="P13" s="1008"/>
      <c r="Q13" s="1008"/>
      <c r="R13" s="829" t="str">
        <f>K13&amp;"("&amp;L13&amp;")"</f>
        <v>()</v>
      </c>
      <c r="S13" s="186"/>
      <c r="T13" s="186"/>
      <c r="U13" s="248"/>
      <c r="V13" s="186"/>
      <c r="W13" s="186"/>
      <c r="X13" s="186"/>
      <c r="Y13" s="264"/>
      <c r="Z13" s="264"/>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4"/>
      <c r="BW13" s="264"/>
      <c r="BX13" s="264"/>
      <c r="BY13" s="264"/>
      <c r="BZ13" s="264"/>
      <c r="CA13" s="264"/>
      <c r="CB13" s="264"/>
      <c r="CC13" s="264"/>
      <c r="CD13" s="264"/>
      <c r="CE13" s="264"/>
    </row>
    <row r="14" spans="1:256" s="265" customFormat="1" ht="15" customHeight="1">
      <c r="A14" s="89"/>
      <c r="B14" s="186" t="s">
        <v>405</v>
      </c>
      <c r="C14" s="1164"/>
      <c r="D14" s="1161"/>
      <c r="E14" s="1166"/>
      <c r="F14" s="1168"/>
      <c r="G14" s="1161"/>
      <c r="H14" s="1163"/>
      <c r="I14" s="1122"/>
      <c r="J14" s="1103">
        <v>1</v>
      </c>
      <c r="K14" s="1106" t="s">
        <v>1509</v>
      </c>
      <c r="L14" s="247" t="s">
        <v>1510</v>
      </c>
      <c r="M14" s="829" t="e">
        <f ca="1">mergeValue(H14)</f>
        <v>#NAME?</v>
      </c>
      <c r="N14" s="1008"/>
      <c r="O14" s="1008"/>
      <c r="P14" s="1008"/>
      <c r="Q14" s="1008"/>
      <c r="R14" s="829" t="str">
        <f>K14&amp;" ("&amp;L14&amp;")"</f>
        <v>Город Казань (92701000)</v>
      </c>
      <c r="S14" s="186"/>
      <c r="T14" s="186"/>
      <c r="U14" s="248"/>
      <c r="V14" s="186"/>
      <c r="W14" s="186"/>
      <c r="X14" s="186"/>
      <c r="Y14" s="264"/>
      <c r="Z14" s="264"/>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8"/>
      <c r="N15" s="212"/>
      <c r="O15" s="212"/>
      <c r="P15" s="212"/>
      <c r="Q15" s="358" t="s">
        <v>19</v>
      </c>
      <c r="R15" s="212"/>
      <c r="S15" s="355"/>
      <c r="T15" s="355"/>
      <c r="U15" s="355"/>
      <c r="V15" s="355"/>
    </row>
    <row r="16" spans="1:256" s="126" customFormat="1" ht="21" customHeight="1">
      <c r="A16" s="125"/>
      <c r="B16" s="36"/>
      <c r="C16" s="232"/>
      <c r="D16" s="254"/>
      <c r="E16" s="254"/>
      <c r="F16" s="254"/>
      <c r="G16" s="254"/>
      <c r="H16" s="254"/>
      <c r="I16" s="254"/>
      <c r="J16" s="254"/>
      <c r="K16" s="254"/>
      <c r="L16" s="254"/>
      <c r="M16" s="212"/>
      <c r="N16" s="212"/>
      <c r="O16" s="212"/>
      <c r="P16" s="212"/>
      <c r="Q16" s="358"/>
      <c r="R16" s="212"/>
      <c r="S16" s="355"/>
      <c r="T16" s="355"/>
      <c r="U16" s="355"/>
      <c r="V16" s="355"/>
    </row>
    <row r="17" spans="1:22" s="126" customFormat="1">
      <c r="A17" s="125"/>
      <c r="B17" s="36"/>
      <c r="C17" s="232"/>
      <c r="D17" s="36"/>
      <c r="E17" s="36"/>
      <c r="F17" s="36"/>
      <c r="G17" s="36"/>
      <c r="H17" s="36"/>
      <c r="I17" s="36"/>
      <c r="J17" s="36"/>
      <c r="K17" s="36"/>
      <c r="L17" s="36"/>
      <c r="M17" s="212"/>
      <c r="N17" s="212"/>
      <c r="O17" s="212"/>
      <c r="P17" s="212"/>
      <c r="Q17" s="358"/>
      <c r="R17" s="212"/>
      <c r="S17" s="355"/>
      <c r="T17" s="355"/>
      <c r="U17" s="355"/>
      <c r="V17" s="355"/>
    </row>
    <row r="18" spans="1:22" s="126" customFormat="1" ht="0.75" customHeight="1">
      <c r="A18" s="125"/>
      <c r="B18" s="36"/>
      <c r="C18" s="232"/>
      <c r="D18" s="36"/>
      <c r="E18" s="36"/>
      <c r="F18" s="36"/>
      <c r="G18" s="36"/>
      <c r="H18" s="36"/>
      <c r="I18" s="36"/>
      <c r="J18" s="36"/>
      <c r="K18" s="36"/>
      <c r="L18" s="36"/>
      <c r="M18" s="212"/>
      <c r="N18" s="212"/>
      <c r="O18" s="212"/>
      <c r="P18" s="212"/>
      <c r="Q18" s="358"/>
      <c r="R18" s="212"/>
      <c r="S18" s="355"/>
      <c r="T18" s="355"/>
      <c r="U18" s="355"/>
      <c r="V18" s="355"/>
    </row>
    <row r="19" spans="1:22" s="256" customFormat="1" ht="10.5">
      <c r="A19" s="255"/>
      <c r="C19" s="257"/>
      <c r="D19" s="258"/>
      <c r="E19" s="258"/>
      <c r="M19" s="212"/>
      <c r="N19" s="212"/>
      <c r="O19" s="212"/>
      <c r="P19" s="212"/>
      <c r="Q19" s="358"/>
      <c r="R19" s="212"/>
      <c r="S19" s="355"/>
      <c r="T19" s="355"/>
      <c r="U19" s="355"/>
      <c r="V19" s="355"/>
    </row>
    <row r="20" spans="1:22" s="256" customFormat="1" ht="10.5">
      <c r="A20" s="255"/>
      <c r="C20" s="257"/>
      <c r="D20" s="258"/>
      <c r="E20" s="258"/>
      <c r="M20" s="212"/>
      <c r="N20" s="212"/>
      <c r="O20" s="212"/>
      <c r="P20" s="212"/>
      <c r="Q20" s="358"/>
      <c r="R20" s="212"/>
      <c r="S20" s="355"/>
      <c r="T20" s="355"/>
      <c r="U20" s="355"/>
      <c r="V20" s="355"/>
    </row>
  </sheetData>
  <sheetProtection algorithmName="SHA-512" hashValue="FF+8Zn13TchFFMShpHkScreXS76Vox0LlYDUAFk6Fmwo7OoGV8pvISmqulGrk/PB4aZsYGNMlU4HJqi6/rHjfQ==" saltValue="qSchRN8jkjNgBUihwNY/Pg=="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xr:uid="{00000000-0002-0000-0500-000000000000}">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SH_REESTR_MO">
    <tabColor indexed="47"/>
  </sheetPr>
  <dimension ref="A1:D958"/>
  <sheetViews>
    <sheetView showGridLines="0" zoomScaleNormal="100" workbookViewId="0"/>
  </sheetViews>
  <sheetFormatPr defaultRowHeight="11.25"/>
  <cols>
    <col min="1" max="1" width="9.140625" style="1060"/>
  </cols>
  <sheetData>
    <row r="1" spans="1:4">
      <c r="A1" s="1060" t="s">
        <v>2655</v>
      </c>
      <c r="B1" t="s">
        <v>514</v>
      </c>
      <c r="C1" t="s">
        <v>515</v>
      </c>
      <c r="D1" t="s">
        <v>2654</v>
      </c>
    </row>
    <row r="2" spans="1:4">
      <c r="A2" s="1060">
        <v>1</v>
      </c>
      <c r="B2" t="s">
        <v>776</v>
      </c>
      <c r="C2" t="s">
        <v>776</v>
      </c>
      <c r="D2" t="s">
        <v>777</v>
      </c>
    </row>
    <row r="3" spans="1:4">
      <c r="A3" s="1060">
        <v>2</v>
      </c>
      <c r="B3" t="s">
        <v>776</v>
      </c>
      <c r="C3" t="s">
        <v>778</v>
      </c>
      <c r="D3" t="s">
        <v>779</v>
      </c>
    </row>
    <row r="4" spans="1:4">
      <c r="A4" s="1060">
        <v>3</v>
      </c>
      <c r="B4" t="s">
        <v>776</v>
      </c>
      <c r="C4" t="s">
        <v>780</v>
      </c>
      <c r="D4" t="s">
        <v>781</v>
      </c>
    </row>
    <row r="5" spans="1:4">
      <c r="A5" s="1060">
        <v>4</v>
      </c>
      <c r="B5" t="s">
        <v>776</v>
      </c>
      <c r="C5" t="s">
        <v>782</v>
      </c>
      <c r="D5" t="s">
        <v>783</v>
      </c>
    </row>
    <row r="6" spans="1:4">
      <c r="A6" s="1060">
        <v>5</v>
      </c>
      <c r="B6" t="s">
        <v>776</v>
      </c>
      <c r="C6" t="s">
        <v>784</v>
      </c>
      <c r="D6" t="s">
        <v>785</v>
      </c>
    </row>
    <row r="7" spans="1:4">
      <c r="A7" s="1060">
        <v>6</v>
      </c>
      <c r="B7" t="s">
        <v>776</v>
      </c>
      <c r="C7" t="s">
        <v>786</v>
      </c>
      <c r="D7" t="s">
        <v>787</v>
      </c>
    </row>
    <row r="8" spans="1:4">
      <c r="A8" s="1060">
        <v>7</v>
      </c>
      <c r="B8" t="s">
        <v>776</v>
      </c>
      <c r="C8" t="s">
        <v>788</v>
      </c>
      <c r="D8" t="s">
        <v>789</v>
      </c>
    </row>
    <row r="9" spans="1:4">
      <c r="A9" s="1060">
        <v>8</v>
      </c>
      <c r="B9" t="s">
        <v>776</v>
      </c>
      <c r="C9" t="s">
        <v>790</v>
      </c>
      <c r="D9" t="s">
        <v>791</v>
      </c>
    </row>
    <row r="10" spans="1:4">
      <c r="A10" s="1060">
        <v>9</v>
      </c>
      <c r="B10" t="s">
        <v>776</v>
      </c>
      <c r="C10" t="s">
        <v>792</v>
      </c>
      <c r="D10" t="s">
        <v>793</v>
      </c>
    </row>
    <row r="11" spans="1:4">
      <c r="A11" s="1060">
        <v>10</v>
      </c>
      <c r="B11" t="s">
        <v>776</v>
      </c>
      <c r="C11" t="s">
        <v>794</v>
      </c>
      <c r="D11" t="s">
        <v>795</v>
      </c>
    </row>
    <row r="12" spans="1:4">
      <c r="A12" s="1060">
        <v>11</v>
      </c>
      <c r="B12" t="s">
        <v>776</v>
      </c>
      <c r="C12" t="s">
        <v>796</v>
      </c>
      <c r="D12" t="s">
        <v>797</v>
      </c>
    </row>
    <row r="13" spans="1:4">
      <c r="A13" s="1060">
        <v>12</v>
      </c>
      <c r="B13" t="s">
        <v>776</v>
      </c>
      <c r="C13" t="s">
        <v>798</v>
      </c>
      <c r="D13" t="s">
        <v>799</v>
      </c>
    </row>
    <row r="14" spans="1:4">
      <c r="A14" s="1060">
        <v>13</v>
      </c>
      <c r="B14" t="s">
        <v>776</v>
      </c>
      <c r="C14" t="s">
        <v>800</v>
      </c>
      <c r="D14" t="s">
        <v>801</v>
      </c>
    </row>
    <row r="15" spans="1:4">
      <c r="A15" s="1060">
        <v>14</v>
      </c>
      <c r="B15" t="s">
        <v>776</v>
      </c>
      <c r="C15" t="s">
        <v>802</v>
      </c>
      <c r="D15" t="s">
        <v>803</v>
      </c>
    </row>
    <row r="16" spans="1:4">
      <c r="A16" s="1060">
        <v>15</v>
      </c>
      <c r="B16" t="s">
        <v>776</v>
      </c>
      <c r="C16" t="s">
        <v>804</v>
      </c>
      <c r="D16" t="s">
        <v>805</v>
      </c>
    </row>
    <row r="17" spans="1:4">
      <c r="A17" s="1060">
        <v>16</v>
      </c>
      <c r="B17" t="s">
        <v>776</v>
      </c>
      <c r="C17" t="s">
        <v>806</v>
      </c>
      <c r="D17" t="s">
        <v>807</v>
      </c>
    </row>
    <row r="18" spans="1:4">
      <c r="A18" s="1060">
        <v>17</v>
      </c>
      <c r="B18" t="s">
        <v>776</v>
      </c>
      <c r="C18" t="s">
        <v>808</v>
      </c>
      <c r="D18" t="s">
        <v>809</v>
      </c>
    </row>
    <row r="19" spans="1:4">
      <c r="A19" s="1060">
        <v>18</v>
      </c>
      <c r="B19" t="s">
        <v>776</v>
      </c>
      <c r="C19" t="s">
        <v>810</v>
      </c>
      <c r="D19" t="s">
        <v>811</v>
      </c>
    </row>
    <row r="20" spans="1:4">
      <c r="A20" s="1060">
        <v>19</v>
      </c>
      <c r="B20" t="s">
        <v>776</v>
      </c>
      <c r="C20" t="s">
        <v>812</v>
      </c>
      <c r="D20" t="s">
        <v>813</v>
      </c>
    </row>
    <row r="21" spans="1:4">
      <c r="A21" s="1060">
        <v>20</v>
      </c>
      <c r="B21" t="s">
        <v>776</v>
      </c>
      <c r="C21" t="s">
        <v>814</v>
      </c>
      <c r="D21" t="s">
        <v>815</v>
      </c>
    </row>
    <row r="22" spans="1:4">
      <c r="A22" s="1060">
        <v>21</v>
      </c>
      <c r="B22" t="s">
        <v>776</v>
      </c>
      <c r="C22" t="s">
        <v>816</v>
      </c>
      <c r="D22" t="s">
        <v>817</v>
      </c>
    </row>
    <row r="23" spans="1:4">
      <c r="A23" s="1060">
        <v>22</v>
      </c>
      <c r="B23" t="s">
        <v>776</v>
      </c>
      <c r="C23" t="s">
        <v>818</v>
      </c>
      <c r="D23" t="s">
        <v>819</v>
      </c>
    </row>
    <row r="24" spans="1:4">
      <c r="A24" s="1060">
        <v>23</v>
      </c>
      <c r="B24" t="s">
        <v>776</v>
      </c>
      <c r="C24" t="s">
        <v>820</v>
      </c>
      <c r="D24" t="s">
        <v>821</v>
      </c>
    </row>
    <row r="25" spans="1:4">
      <c r="A25" s="1060">
        <v>24</v>
      </c>
      <c r="B25" t="s">
        <v>822</v>
      </c>
      <c r="C25" t="s">
        <v>824</v>
      </c>
      <c r="D25" t="s">
        <v>825</v>
      </c>
    </row>
    <row r="26" spans="1:4">
      <c r="A26" s="1060">
        <v>25</v>
      </c>
      <c r="B26" t="s">
        <v>822</v>
      </c>
      <c r="C26" t="s">
        <v>822</v>
      </c>
      <c r="D26" t="s">
        <v>823</v>
      </c>
    </row>
    <row r="27" spans="1:4">
      <c r="A27" s="1060">
        <v>26</v>
      </c>
      <c r="B27" t="s">
        <v>822</v>
      </c>
      <c r="C27" t="s">
        <v>826</v>
      </c>
      <c r="D27" t="s">
        <v>827</v>
      </c>
    </row>
    <row r="28" spans="1:4">
      <c r="A28" s="1060">
        <v>27</v>
      </c>
      <c r="B28" t="s">
        <v>822</v>
      </c>
      <c r="C28" t="s">
        <v>828</v>
      </c>
      <c r="D28" t="s">
        <v>829</v>
      </c>
    </row>
    <row r="29" spans="1:4">
      <c r="A29" s="1060">
        <v>28</v>
      </c>
      <c r="B29" t="s">
        <v>822</v>
      </c>
      <c r="C29" t="s">
        <v>830</v>
      </c>
      <c r="D29" t="s">
        <v>831</v>
      </c>
    </row>
    <row r="30" spans="1:4">
      <c r="A30" s="1060">
        <v>29</v>
      </c>
      <c r="B30" t="s">
        <v>822</v>
      </c>
      <c r="C30" t="s">
        <v>832</v>
      </c>
      <c r="D30" t="s">
        <v>833</v>
      </c>
    </row>
    <row r="31" spans="1:4">
      <c r="A31" s="1060">
        <v>30</v>
      </c>
      <c r="B31" t="s">
        <v>822</v>
      </c>
      <c r="C31" t="s">
        <v>834</v>
      </c>
      <c r="D31" t="s">
        <v>835</v>
      </c>
    </row>
    <row r="32" spans="1:4">
      <c r="A32" s="1060">
        <v>31</v>
      </c>
      <c r="B32" t="s">
        <v>822</v>
      </c>
      <c r="C32" t="s">
        <v>836</v>
      </c>
      <c r="D32" t="s">
        <v>837</v>
      </c>
    </row>
    <row r="33" spans="1:4">
      <c r="A33" s="1060">
        <v>32</v>
      </c>
      <c r="B33" t="s">
        <v>822</v>
      </c>
      <c r="C33" t="s">
        <v>838</v>
      </c>
      <c r="D33" t="s">
        <v>839</v>
      </c>
    </row>
    <row r="34" spans="1:4">
      <c r="A34" s="1060">
        <v>33</v>
      </c>
      <c r="B34" t="s">
        <v>822</v>
      </c>
      <c r="C34" t="s">
        <v>840</v>
      </c>
      <c r="D34" t="s">
        <v>841</v>
      </c>
    </row>
    <row r="35" spans="1:4">
      <c r="A35" s="1060">
        <v>34</v>
      </c>
      <c r="B35" t="s">
        <v>822</v>
      </c>
      <c r="C35" t="s">
        <v>842</v>
      </c>
      <c r="D35" t="s">
        <v>843</v>
      </c>
    </row>
    <row r="36" spans="1:4">
      <c r="A36" s="1060">
        <v>35</v>
      </c>
      <c r="B36" t="s">
        <v>822</v>
      </c>
      <c r="C36" t="s">
        <v>844</v>
      </c>
      <c r="D36" t="s">
        <v>845</v>
      </c>
    </row>
    <row r="37" spans="1:4">
      <c r="A37" s="1060">
        <v>36</v>
      </c>
      <c r="B37" t="s">
        <v>822</v>
      </c>
      <c r="C37" t="s">
        <v>846</v>
      </c>
      <c r="D37" t="s">
        <v>847</v>
      </c>
    </row>
    <row r="38" spans="1:4">
      <c r="A38" s="1060">
        <v>37</v>
      </c>
      <c r="B38" t="s">
        <v>822</v>
      </c>
      <c r="C38" t="s">
        <v>848</v>
      </c>
      <c r="D38" t="s">
        <v>849</v>
      </c>
    </row>
    <row r="39" spans="1:4">
      <c r="A39" s="1060">
        <v>38</v>
      </c>
      <c r="B39" t="s">
        <v>822</v>
      </c>
      <c r="C39" t="s">
        <v>850</v>
      </c>
      <c r="D39" t="s">
        <v>851</v>
      </c>
    </row>
    <row r="40" spans="1:4">
      <c r="A40" s="1060">
        <v>39</v>
      </c>
      <c r="B40" t="s">
        <v>822</v>
      </c>
      <c r="C40" t="s">
        <v>852</v>
      </c>
      <c r="D40" t="s">
        <v>853</v>
      </c>
    </row>
    <row r="41" spans="1:4">
      <c r="A41" s="1060">
        <v>40</v>
      </c>
      <c r="B41" t="s">
        <v>822</v>
      </c>
      <c r="C41" t="s">
        <v>854</v>
      </c>
      <c r="D41" t="s">
        <v>855</v>
      </c>
    </row>
    <row r="42" spans="1:4">
      <c r="A42" s="1060">
        <v>41</v>
      </c>
      <c r="B42" t="s">
        <v>822</v>
      </c>
      <c r="C42" t="s">
        <v>856</v>
      </c>
      <c r="D42" t="s">
        <v>857</v>
      </c>
    </row>
    <row r="43" spans="1:4">
      <c r="A43" s="1060">
        <v>42</v>
      </c>
      <c r="B43" t="s">
        <v>822</v>
      </c>
      <c r="C43" t="s">
        <v>858</v>
      </c>
      <c r="D43" t="s">
        <v>859</v>
      </c>
    </row>
    <row r="44" spans="1:4">
      <c r="A44" s="1060">
        <v>43</v>
      </c>
      <c r="B44" t="s">
        <v>822</v>
      </c>
      <c r="C44" t="s">
        <v>860</v>
      </c>
      <c r="D44" t="s">
        <v>861</v>
      </c>
    </row>
    <row r="45" spans="1:4">
      <c r="A45" s="1060">
        <v>44</v>
      </c>
      <c r="B45" t="s">
        <v>822</v>
      </c>
      <c r="C45" t="s">
        <v>862</v>
      </c>
      <c r="D45" t="s">
        <v>863</v>
      </c>
    </row>
    <row r="46" spans="1:4">
      <c r="A46" s="1060">
        <v>45</v>
      </c>
      <c r="B46" t="s">
        <v>822</v>
      </c>
      <c r="C46" t="s">
        <v>864</v>
      </c>
      <c r="D46" t="s">
        <v>865</v>
      </c>
    </row>
    <row r="47" spans="1:4">
      <c r="A47" s="1060">
        <v>46</v>
      </c>
      <c r="B47" t="s">
        <v>822</v>
      </c>
      <c r="C47" t="s">
        <v>866</v>
      </c>
      <c r="D47" t="s">
        <v>867</v>
      </c>
    </row>
    <row r="48" spans="1:4">
      <c r="A48" s="1060">
        <v>47</v>
      </c>
      <c r="B48" t="s">
        <v>822</v>
      </c>
      <c r="C48" t="s">
        <v>868</v>
      </c>
      <c r="D48" t="s">
        <v>869</v>
      </c>
    </row>
    <row r="49" spans="1:4">
      <c r="A49" s="1060">
        <v>48</v>
      </c>
      <c r="B49" t="s">
        <v>822</v>
      </c>
      <c r="C49" t="s">
        <v>870</v>
      </c>
      <c r="D49" t="s">
        <v>871</v>
      </c>
    </row>
    <row r="50" spans="1:4">
      <c r="A50" s="1060">
        <v>49</v>
      </c>
      <c r="B50" t="s">
        <v>822</v>
      </c>
      <c r="C50" t="s">
        <v>872</v>
      </c>
      <c r="D50" t="s">
        <v>873</v>
      </c>
    </row>
    <row r="51" spans="1:4">
      <c r="A51" s="1060">
        <v>50</v>
      </c>
      <c r="B51" t="s">
        <v>822</v>
      </c>
      <c r="C51" t="s">
        <v>874</v>
      </c>
      <c r="D51" t="s">
        <v>875</v>
      </c>
    </row>
    <row r="52" spans="1:4">
      <c r="A52" s="1060">
        <v>51</v>
      </c>
      <c r="B52" t="s">
        <v>822</v>
      </c>
      <c r="C52" t="s">
        <v>876</v>
      </c>
      <c r="D52" t="s">
        <v>877</v>
      </c>
    </row>
    <row r="53" spans="1:4">
      <c r="A53" s="1060">
        <v>52</v>
      </c>
      <c r="B53" t="s">
        <v>822</v>
      </c>
      <c r="C53" t="s">
        <v>878</v>
      </c>
      <c r="D53" t="s">
        <v>879</v>
      </c>
    </row>
    <row r="54" spans="1:4">
      <c r="A54" s="1060">
        <v>53</v>
      </c>
      <c r="B54" t="s">
        <v>880</v>
      </c>
      <c r="C54" t="s">
        <v>880</v>
      </c>
      <c r="D54" t="s">
        <v>881</v>
      </c>
    </row>
    <row r="55" spans="1:4">
      <c r="A55" s="1060">
        <v>54</v>
      </c>
      <c r="B55" t="s">
        <v>880</v>
      </c>
      <c r="C55" t="s">
        <v>882</v>
      </c>
      <c r="D55" t="s">
        <v>883</v>
      </c>
    </row>
    <row r="56" spans="1:4">
      <c r="A56" s="1060">
        <v>55</v>
      </c>
      <c r="B56" t="s">
        <v>880</v>
      </c>
      <c r="C56" t="s">
        <v>884</v>
      </c>
      <c r="D56" t="s">
        <v>885</v>
      </c>
    </row>
    <row r="57" spans="1:4">
      <c r="A57" s="1060">
        <v>56</v>
      </c>
      <c r="B57" t="s">
        <v>880</v>
      </c>
      <c r="C57" t="s">
        <v>886</v>
      </c>
      <c r="D57" t="s">
        <v>887</v>
      </c>
    </row>
    <row r="58" spans="1:4">
      <c r="A58" s="1060">
        <v>57</v>
      </c>
      <c r="B58" t="s">
        <v>880</v>
      </c>
      <c r="C58" t="s">
        <v>888</v>
      </c>
      <c r="D58" t="s">
        <v>889</v>
      </c>
    </row>
    <row r="59" spans="1:4">
      <c r="A59" s="1060">
        <v>58</v>
      </c>
      <c r="B59" t="s">
        <v>880</v>
      </c>
      <c r="C59" t="s">
        <v>890</v>
      </c>
      <c r="D59" t="s">
        <v>891</v>
      </c>
    </row>
    <row r="60" spans="1:4">
      <c r="A60" s="1060">
        <v>59</v>
      </c>
      <c r="B60" t="s">
        <v>880</v>
      </c>
      <c r="C60" t="s">
        <v>892</v>
      </c>
      <c r="D60" t="s">
        <v>893</v>
      </c>
    </row>
    <row r="61" spans="1:4">
      <c r="A61" s="1060">
        <v>60</v>
      </c>
      <c r="B61" t="s">
        <v>880</v>
      </c>
      <c r="C61" t="s">
        <v>894</v>
      </c>
      <c r="D61" t="s">
        <v>895</v>
      </c>
    </row>
    <row r="62" spans="1:4">
      <c r="A62" s="1060">
        <v>61</v>
      </c>
      <c r="B62" t="s">
        <v>880</v>
      </c>
      <c r="C62" t="s">
        <v>896</v>
      </c>
      <c r="D62" t="s">
        <v>897</v>
      </c>
    </row>
    <row r="63" spans="1:4">
      <c r="A63" s="1060">
        <v>62</v>
      </c>
      <c r="B63" t="s">
        <v>880</v>
      </c>
      <c r="C63" t="s">
        <v>898</v>
      </c>
      <c r="D63" t="s">
        <v>899</v>
      </c>
    </row>
    <row r="64" spans="1:4">
      <c r="A64" s="1060">
        <v>63</v>
      </c>
      <c r="B64" t="s">
        <v>880</v>
      </c>
      <c r="C64" t="s">
        <v>900</v>
      </c>
      <c r="D64" t="s">
        <v>901</v>
      </c>
    </row>
    <row r="65" spans="1:4">
      <c r="A65" s="1060">
        <v>64</v>
      </c>
      <c r="B65" t="s">
        <v>880</v>
      </c>
      <c r="C65" t="s">
        <v>902</v>
      </c>
      <c r="D65" t="s">
        <v>903</v>
      </c>
    </row>
    <row r="66" spans="1:4">
      <c r="A66" s="1060">
        <v>65</v>
      </c>
      <c r="B66" t="s">
        <v>880</v>
      </c>
      <c r="C66" t="s">
        <v>904</v>
      </c>
      <c r="D66" t="s">
        <v>905</v>
      </c>
    </row>
    <row r="67" spans="1:4">
      <c r="A67" s="1060">
        <v>66</v>
      </c>
      <c r="B67" t="s">
        <v>880</v>
      </c>
      <c r="C67" t="s">
        <v>906</v>
      </c>
      <c r="D67" t="s">
        <v>907</v>
      </c>
    </row>
    <row r="68" spans="1:4">
      <c r="A68" s="1060">
        <v>67</v>
      </c>
      <c r="B68" t="s">
        <v>880</v>
      </c>
      <c r="C68" t="s">
        <v>908</v>
      </c>
      <c r="D68" t="s">
        <v>909</v>
      </c>
    </row>
    <row r="69" spans="1:4">
      <c r="A69" s="1060">
        <v>68</v>
      </c>
      <c r="B69" t="s">
        <v>880</v>
      </c>
      <c r="C69" t="s">
        <v>910</v>
      </c>
      <c r="D69" t="s">
        <v>911</v>
      </c>
    </row>
    <row r="70" spans="1:4">
      <c r="A70" s="1060">
        <v>69</v>
      </c>
      <c r="B70" t="s">
        <v>880</v>
      </c>
      <c r="C70" t="s">
        <v>912</v>
      </c>
      <c r="D70" t="s">
        <v>913</v>
      </c>
    </row>
    <row r="71" spans="1:4">
      <c r="A71" s="1060">
        <v>70</v>
      </c>
      <c r="B71" t="s">
        <v>880</v>
      </c>
      <c r="C71" t="s">
        <v>914</v>
      </c>
      <c r="D71" t="s">
        <v>915</v>
      </c>
    </row>
    <row r="72" spans="1:4">
      <c r="A72" s="1060">
        <v>71</v>
      </c>
      <c r="B72" t="s">
        <v>880</v>
      </c>
      <c r="C72" t="s">
        <v>916</v>
      </c>
      <c r="D72" t="s">
        <v>917</v>
      </c>
    </row>
    <row r="73" spans="1:4">
      <c r="A73" s="1060">
        <v>72</v>
      </c>
      <c r="B73" t="s">
        <v>880</v>
      </c>
      <c r="C73" t="s">
        <v>918</v>
      </c>
      <c r="D73" t="s">
        <v>919</v>
      </c>
    </row>
    <row r="74" spans="1:4">
      <c r="A74" s="1060">
        <v>73</v>
      </c>
      <c r="B74" t="s">
        <v>880</v>
      </c>
      <c r="C74" t="s">
        <v>920</v>
      </c>
      <c r="D74" t="s">
        <v>921</v>
      </c>
    </row>
    <row r="75" spans="1:4">
      <c r="A75" s="1060">
        <v>74</v>
      </c>
      <c r="B75" t="s">
        <v>880</v>
      </c>
      <c r="C75" t="s">
        <v>922</v>
      </c>
      <c r="D75" t="s">
        <v>923</v>
      </c>
    </row>
    <row r="76" spans="1:4">
      <c r="A76" s="1060">
        <v>75</v>
      </c>
      <c r="B76" t="s">
        <v>924</v>
      </c>
      <c r="C76" t="s">
        <v>926</v>
      </c>
      <c r="D76" t="s">
        <v>927</v>
      </c>
    </row>
    <row r="77" spans="1:4">
      <c r="A77" s="1060">
        <v>76</v>
      </c>
      <c r="B77" t="s">
        <v>924</v>
      </c>
      <c r="C77" t="s">
        <v>928</v>
      </c>
      <c r="D77" t="s">
        <v>929</v>
      </c>
    </row>
    <row r="78" spans="1:4">
      <c r="A78" s="1060">
        <v>77</v>
      </c>
      <c r="B78" t="s">
        <v>924</v>
      </c>
      <c r="C78" t="s">
        <v>930</v>
      </c>
      <c r="D78" t="s">
        <v>931</v>
      </c>
    </row>
    <row r="79" spans="1:4">
      <c r="A79" s="1060">
        <v>78</v>
      </c>
      <c r="B79" t="s">
        <v>924</v>
      </c>
      <c r="C79" t="s">
        <v>924</v>
      </c>
      <c r="D79" t="s">
        <v>925</v>
      </c>
    </row>
    <row r="80" spans="1:4">
      <c r="A80" s="1060">
        <v>79</v>
      </c>
      <c r="B80" t="s">
        <v>924</v>
      </c>
      <c r="C80" t="s">
        <v>932</v>
      </c>
      <c r="D80" t="s">
        <v>933</v>
      </c>
    </row>
    <row r="81" spans="1:4">
      <c r="A81" s="1060">
        <v>80</v>
      </c>
      <c r="B81" t="s">
        <v>924</v>
      </c>
      <c r="C81" t="s">
        <v>934</v>
      </c>
      <c r="D81" t="s">
        <v>935</v>
      </c>
    </row>
    <row r="82" spans="1:4">
      <c r="A82" s="1060">
        <v>81</v>
      </c>
      <c r="B82" t="s">
        <v>924</v>
      </c>
      <c r="C82" t="s">
        <v>936</v>
      </c>
      <c r="D82" t="s">
        <v>937</v>
      </c>
    </row>
    <row r="83" spans="1:4">
      <c r="A83" s="1060">
        <v>82</v>
      </c>
      <c r="B83" t="s">
        <v>924</v>
      </c>
      <c r="C83" t="s">
        <v>938</v>
      </c>
      <c r="D83" t="s">
        <v>939</v>
      </c>
    </row>
    <row r="84" spans="1:4">
      <c r="A84" s="1060">
        <v>83</v>
      </c>
      <c r="B84" t="s">
        <v>924</v>
      </c>
      <c r="C84" t="s">
        <v>940</v>
      </c>
      <c r="D84" t="s">
        <v>941</v>
      </c>
    </row>
    <row r="85" spans="1:4">
      <c r="A85" s="1060">
        <v>84</v>
      </c>
      <c r="B85" t="s">
        <v>924</v>
      </c>
      <c r="C85" t="s">
        <v>942</v>
      </c>
      <c r="D85" t="s">
        <v>943</v>
      </c>
    </row>
    <row r="86" spans="1:4">
      <c r="A86" s="1060">
        <v>85</v>
      </c>
      <c r="B86" t="s">
        <v>924</v>
      </c>
      <c r="C86" t="s">
        <v>944</v>
      </c>
      <c r="D86" t="s">
        <v>945</v>
      </c>
    </row>
    <row r="87" spans="1:4">
      <c r="A87" s="1060">
        <v>86</v>
      </c>
      <c r="B87" t="s">
        <v>924</v>
      </c>
      <c r="C87" t="s">
        <v>946</v>
      </c>
      <c r="D87" t="s">
        <v>947</v>
      </c>
    </row>
    <row r="88" spans="1:4">
      <c r="A88" s="1060">
        <v>87</v>
      </c>
      <c r="B88" t="s">
        <v>924</v>
      </c>
      <c r="C88" t="s">
        <v>948</v>
      </c>
      <c r="D88" t="s">
        <v>949</v>
      </c>
    </row>
    <row r="89" spans="1:4">
      <c r="A89" s="1060">
        <v>88</v>
      </c>
      <c r="B89" t="s">
        <v>924</v>
      </c>
      <c r="C89" t="s">
        <v>950</v>
      </c>
      <c r="D89" t="s">
        <v>951</v>
      </c>
    </row>
    <row r="90" spans="1:4">
      <c r="A90" s="1060">
        <v>89</v>
      </c>
      <c r="B90" t="s">
        <v>924</v>
      </c>
      <c r="C90" t="s">
        <v>952</v>
      </c>
      <c r="D90" t="s">
        <v>953</v>
      </c>
    </row>
    <row r="91" spans="1:4">
      <c r="A91" s="1060">
        <v>90</v>
      </c>
      <c r="B91" t="s">
        <v>924</v>
      </c>
      <c r="C91" t="s">
        <v>954</v>
      </c>
      <c r="D91" t="s">
        <v>955</v>
      </c>
    </row>
    <row r="92" spans="1:4">
      <c r="A92" s="1060">
        <v>91</v>
      </c>
      <c r="B92" t="s">
        <v>924</v>
      </c>
      <c r="C92" t="s">
        <v>956</v>
      </c>
      <c r="D92" t="s">
        <v>957</v>
      </c>
    </row>
    <row r="93" spans="1:4">
      <c r="A93" s="1060">
        <v>92</v>
      </c>
      <c r="B93" t="s">
        <v>924</v>
      </c>
      <c r="C93" t="s">
        <v>958</v>
      </c>
      <c r="D93" t="s">
        <v>959</v>
      </c>
    </row>
    <row r="94" spans="1:4">
      <c r="A94" s="1060">
        <v>93</v>
      </c>
      <c r="B94" t="s">
        <v>924</v>
      </c>
      <c r="C94" t="s">
        <v>960</v>
      </c>
      <c r="D94" t="s">
        <v>961</v>
      </c>
    </row>
    <row r="95" spans="1:4">
      <c r="A95" s="1060">
        <v>94</v>
      </c>
      <c r="B95" t="s">
        <v>924</v>
      </c>
      <c r="C95" t="s">
        <v>962</v>
      </c>
      <c r="D95" t="s">
        <v>963</v>
      </c>
    </row>
    <row r="96" spans="1:4">
      <c r="A96" s="1060">
        <v>95</v>
      </c>
      <c r="B96" t="s">
        <v>924</v>
      </c>
      <c r="C96" t="s">
        <v>964</v>
      </c>
      <c r="D96" t="s">
        <v>965</v>
      </c>
    </row>
    <row r="97" spans="1:4">
      <c r="A97" s="1060">
        <v>96</v>
      </c>
      <c r="B97" t="s">
        <v>924</v>
      </c>
      <c r="C97" t="s">
        <v>966</v>
      </c>
      <c r="D97" t="s">
        <v>967</v>
      </c>
    </row>
    <row r="98" spans="1:4">
      <c r="A98" s="1060">
        <v>97</v>
      </c>
      <c r="B98" t="s">
        <v>924</v>
      </c>
      <c r="C98" t="s">
        <v>968</v>
      </c>
      <c r="D98" t="s">
        <v>969</v>
      </c>
    </row>
    <row r="99" spans="1:4">
      <c r="A99" s="1060">
        <v>98</v>
      </c>
      <c r="B99" t="s">
        <v>924</v>
      </c>
      <c r="C99" t="s">
        <v>864</v>
      </c>
      <c r="D99" t="s">
        <v>970</v>
      </c>
    </row>
    <row r="100" spans="1:4">
      <c r="A100" s="1060">
        <v>99</v>
      </c>
      <c r="B100" t="s">
        <v>924</v>
      </c>
      <c r="C100" t="s">
        <v>971</v>
      </c>
      <c r="D100" t="s">
        <v>972</v>
      </c>
    </row>
    <row r="101" spans="1:4">
      <c r="A101" s="1060">
        <v>100</v>
      </c>
      <c r="B101" t="s">
        <v>924</v>
      </c>
      <c r="C101" t="s">
        <v>973</v>
      </c>
      <c r="D101" t="s">
        <v>974</v>
      </c>
    </row>
    <row r="102" spans="1:4">
      <c r="A102" s="1060">
        <v>101</v>
      </c>
      <c r="B102" t="s">
        <v>924</v>
      </c>
      <c r="C102" t="s">
        <v>975</v>
      </c>
      <c r="D102" t="s">
        <v>976</v>
      </c>
    </row>
    <row r="103" spans="1:4">
      <c r="A103" s="1060">
        <v>102</v>
      </c>
      <c r="B103" t="s">
        <v>977</v>
      </c>
      <c r="C103" t="s">
        <v>977</v>
      </c>
      <c r="D103" t="s">
        <v>978</v>
      </c>
    </row>
    <row r="104" spans="1:4">
      <c r="A104" s="1060">
        <v>103</v>
      </c>
      <c r="B104" t="s">
        <v>977</v>
      </c>
      <c r="C104" t="s">
        <v>979</v>
      </c>
      <c r="D104" t="s">
        <v>980</v>
      </c>
    </row>
    <row r="105" spans="1:4">
      <c r="A105" s="1060">
        <v>104</v>
      </c>
      <c r="B105" t="s">
        <v>977</v>
      </c>
      <c r="C105" t="s">
        <v>981</v>
      </c>
      <c r="D105" t="s">
        <v>982</v>
      </c>
    </row>
    <row r="106" spans="1:4">
      <c r="A106" s="1060">
        <v>105</v>
      </c>
      <c r="B106" t="s">
        <v>977</v>
      </c>
      <c r="C106" t="s">
        <v>983</v>
      </c>
      <c r="D106" t="s">
        <v>984</v>
      </c>
    </row>
    <row r="107" spans="1:4">
      <c r="A107" s="1060">
        <v>106</v>
      </c>
      <c r="B107" t="s">
        <v>977</v>
      </c>
      <c r="C107" t="s">
        <v>985</v>
      </c>
      <c r="D107" t="s">
        <v>986</v>
      </c>
    </row>
    <row r="108" spans="1:4">
      <c r="A108" s="1060">
        <v>107</v>
      </c>
      <c r="B108" t="s">
        <v>977</v>
      </c>
      <c r="C108" t="s">
        <v>987</v>
      </c>
      <c r="D108" t="s">
        <v>988</v>
      </c>
    </row>
    <row r="109" spans="1:4">
      <c r="A109" s="1060">
        <v>108</v>
      </c>
      <c r="B109" t="s">
        <v>977</v>
      </c>
      <c r="C109" t="s">
        <v>989</v>
      </c>
      <c r="D109" t="s">
        <v>990</v>
      </c>
    </row>
    <row r="110" spans="1:4">
      <c r="A110" s="1060">
        <v>109</v>
      </c>
      <c r="B110" t="s">
        <v>977</v>
      </c>
      <c r="C110" t="s">
        <v>991</v>
      </c>
      <c r="D110" t="s">
        <v>992</v>
      </c>
    </row>
    <row r="111" spans="1:4">
      <c r="A111" s="1060">
        <v>110</v>
      </c>
      <c r="B111" t="s">
        <v>977</v>
      </c>
      <c r="C111" t="s">
        <v>993</v>
      </c>
      <c r="D111" t="s">
        <v>994</v>
      </c>
    </row>
    <row r="112" spans="1:4">
      <c r="A112" s="1060">
        <v>111</v>
      </c>
      <c r="B112" t="s">
        <v>977</v>
      </c>
      <c r="C112" t="s">
        <v>995</v>
      </c>
      <c r="D112" t="s">
        <v>996</v>
      </c>
    </row>
    <row r="113" spans="1:4">
      <c r="A113" s="1060">
        <v>112</v>
      </c>
      <c r="B113" t="s">
        <v>977</v>
      </c>
      <c r="C113" t="s">
        <v>997</v>
      </c>
      <c r="D113" t="s">
        <v>998</v>
      </c>
    </row>
    <row r="114" spans="1:4">
      <c r="A114" s="1060">
        <v>113</v>
      </c>
      <c r="B114" t="s">
        <v>977</v>
      </c>
      <c r="C114" t="s">
        <v>999</v>
      </c>
      <c r="D114" t="s">
        <v>1000</v>
      </c>
    </row>
    <row r="115" spans="1:4">
      <c r="A115" s="1060">
        <v>114</v>
      </c>
      <c r="B115" t="s">
        <v>977</v>
      </c>
      <c r="C115" t="s">
        <v>1001</v>
      </c>
      <c r="D115" t="s">
        <v>1002</v>
      </c>
    </row>
    <row r="116" spans="1:4">
      <c r="A116" s="1060">
        <v>115</v>
      </c>
      <c r="B116" t="s">
        <v>977</v>
      </c>
      <c r="C116" t="s">
        <v>1003</v>
      </c>
      <c r="D116" t="s">
        <v>1004</v>
      </c>
    </row>
    <row r="117" spans="1:4">
      <c r="A117" s="1060">
        <v>116</v>
      </c>
      <c r="B117" t="s">
        <v>977</v>
      </c>
      <c r="C117" t="s">
        <v>1005</v>
      </c>
      <c r="D117" t="s">
        <v>1006</v>
      </c>
    </row>
    <row r="118" spans="1:4">
      <c r="A118" s="1060">
        <v>117</v>
      </c>
      <c r="B118" t="s">
        <v>977</v>
      </c>
      <c r="C118" t="s">
        <v>1007</v>
      </c>
      <c r="D118" t="s">
        <v>1008</v>
      </c>
    </row>
    <row r="119" spans="1:4">
      <c r="A119" s="1060">
        <v>118</v>
      </c>
      <c r="B119" t="s">
        <v>977</v>
      </c>
      <c r="C119" t="s">
        <v>1009</v>
      </c>
      <c r="D119" t="s">
        <v>1010</v>
      </c>
    </row>
    <row r="120" spans="1:4">
      <c r="A120" s="1060">
        <v>119</v>
      </c>
      <c r="B120" t="s">
        <v>977</v>
      </c>
      <c r="C120" t="s">
        <v>1011</v>
      </c>
      <c r="D120" t="s">
        <v>1012</v>
      </c>
    </row>
    <row r="121" spans="1:4">
      <c r="A121" s="1060">
        <v>120</v>
      </c>
      <c r="B121" t="s">
        <v>977</v>
      </c>
      <c r="C121" t="s">
        <v>1013</v>
      </c>
      <c r="D121" t="s">
        <v>1014</v>
      </c>
    </row>
    <row r="122" spans="1:4">
      <c r="A122" s="1060">
        <v>121</v>
      </c>
      <c r="B122" t="s">
        <v>977</v>
      </c>
      <c r="C122" t="s">
        <v>1015</v>
      </c>
      <c r="D122" t="s">
        <v>1016</v>
      </c>
    </row>
    <row r="123" spans="1:4">
      <c r="A123" s="1060">
        <v>122</v>
      </c>
      <c r="B123" t="s">
        <v>977</v>
      </c>
      <c r="C123" t="s">
        <v>1017</v>
      </c>
      <c r="D123" t="s">
        <v>1018</v>
      </c>
    </row>
    <row r="124" spans="1:4">
      <c r="A124" s="1060">
        <v>123</v>
      </c>
      <c r="B124" t="s">
        <v>1019</v>
      </c>
      <c r="C124" t="s">
        <v>1019</v>
      </c>
      <c r="D124" t="s">
        <v>1020</v>
      </c>
    </row>
    <row r="125" spans="1:4">
      <c r="A125" s="1060">
        <v>124</v>
      </c>
      <c r="B125" t="s">
        <v>1019</v>
      </c>
      <c r="C125" t="s">
        <v>1021</v>
      </c>
      <c r="D125" t="s">
        <v>1022</v>
      </c>
    </row>
    <row r="126" spans="1:4">
      <c r="A126" s="1060">
        <v>125</v>
      </c>
      <c r="B126" t="s">
        <v>1019</v>
      </c>
      <c r="C126" t="s">
        <v>1023</v>
      </c>
      <c r="D126" t="s">
        <v>1024</v>
      </c>
    </row>
    <row r="127" spans="1:4">
      <c r="A127" s="1060">
        <v>126</v>
      </c>
      <c r="B127" t="s">
        <v>1019</v>
      </c>
      <c r="C127" t="s">
        <v>1025</v>
      </c>
      <c r="D127" t="s">
        <v>1026</v>
      </c>
    </row>
    <row r="128" spans="1:4">
      <c r="A128" s="1060">
        <v>127</v>
      </c>
      <c r="B128" t="s">
        <v>1019</v>
      </c>
      <c r="C128" t="s">
        <v>1027</v>
      </c>
      <c r="D128" t="s">
        <v>1028</v>
      </c>
    </row>
    <row r="129" spans="1:4">
      <c r="A129" s="1060">
        <v>128</v>
      </c>
      <c r="B129" t="s">
        <v>1019</v>
      </c>
      <c r="C129" t="s">
        <v>1029</v>
      </c>
      <c r="D129" t="s">
        <v>1030</v>
      </c>
    </row>
    <row r="130" spans="1:4">
      <c r="A130" s="1060">
        <v>129</v>
      </c>
      <c r="B130" t="s">
        <v>1019</v>
      </c>
      <c r="C130" t="s">
        <v>1031</v>
      </c>
      <c r="D130" t="s">
        <v>1032</v>
      </c>
    </row>
    <row r="131" spans="1:4">
      <c r="A131" s="1060">
        <v>130</v>
      </c>
      <c r="B131" t="s">
        <v>1019</v>
      </c>
      <c r="C131" t="s">
        <v>1033</v>
      </c>
      <c r="D131" t="s">
        <v>1034</v>
      </c>
    </row>
    <row r="132" spans="1:4">
      <c r="A132" s="1060">
        <v>131</v>
      </c>
      <c r="B132" t="s">
        <v>1019</v>
      </c>
      <c r="C132" t="s">
        <v>1035</v>
      </c>
      <c r="D132" t="s">
        <v>1036</v>
      </c>
    </row>
    <row r="133" spans="1:4">
      <c r="A133" s="1060">
        <v>132</v>
      </c>
      <c r="B133" t="s">
        <v>1019</v>
      </c>
      <c r="C133" t="s">
        <v>1037</v>
      </c>
      <c r="D133" t="s">
        <v>1038</v>
      </c>
    </row>
    <row r="134" spans="1:4">
      <c r="A134" s="1060">
        <v>133</v>
      </c>
      <c r="B134" t="s">
        <v>1019</v>
      </c>
      <c r="C134" t="s">
        <v>1039</v>
      </c>
      <c r="D134" t="s">
        <v>1040</v>
      </c>
    </row>
    <row r="135" spans="1:4">
      <c r="A135" s="1060">
        <v>134</v>
      </c>
      <c r="B135" t="s">
        <v>1019</v>
      </c>
      <c r="C135" t="s">
        <v>1041</v>
      </c>
      <c r="D135" t="s">
        <v>1042</v>
      </c>
    </row>
    <row r="136" spans="1:4">
      <c r="A136" s="1060">
        <v>135</v>
      </c>
      <c r="B136" t="s">
        <v>1019</v>
      </c>
      <c r="C136" t="s">
        <v>1043</v>
      </c>
      <c r="D136" t="s">
        <v>1044</v>
      </c>
    </row>
    <row r="137" spans="1:4">
      <c r="A137" s="1060">
        <v>136</v>
      </c>
      <c r="B137" t="s">
        <v>1019</v>
      </c>
      <c r="C137" t="s">
        <v>1045</v>
      </c>
      <c r="D137" t="s">
        <v>1046</v>
      </c>
    </row>
    <row r="138" spans="1:4">
      <c r="A138" s="1060">
        <v>137</v>
      </c>
      <c r="B138" t="s">
        <v>1019</v>
      </c>
      <c r="C138" t="s">
        <v>1047</v>
      </c>
      <c r="D138" t="s">
        <v>1048</v>
      </c>
    </row>
    <row r="139" spans="1:4">
      <c r="A139" s="1060">
        <v>138</v>
      </c>
      <c r="B139" t="s">
        <v>1019</v>
      </c>
      <c r="C139" t="s">
        <v>1049</v>
      </c>
      <c r="D139" t="s">
        <v>1050</v>
      </c>
    </row>
    <row r="140" spans="1:4">
      <c r="A140" s="1060">
        <v>139</v>
      </c>
      <c r="B140" t="s">
        <v>1019</v>
      </c>
      <c r="C140" t="s">
        <v>1051</v>
      </c>
      <c r="D140" t="s">
        <v>1052</v>
      </c>
    </row>
    <row r="141" spans="1:4">
      <c r="A141" s="1060">
        <v>140</v>
      </c>
      <c r="B141" t="s">
        <v>1019</v>
      </c>
      <c r="C141" t="s">
        <v>1053</v>
      </c>
      <c r="D141" t="s">
        <v>1054</v>
      </c>
    </row>
    <row r="142" spans="1:4">
      <c r="A142" s="1060">
        <v>141</v>
      </c>
      <c r="B142" t="s">
        <v>1019</v>
      </c>
      <c r="C142" t="s">
        <v>1055</v>
      </c>
      <c r="D142" t="s">
        <v>1056</v>
      </c>
    </row>
    <row r="143" spans="1:4">
      <c r="A143" s="1060">
        <v>142</v>
      </c>
      <c r="B143" t="s">
        <v>1019</v>
      </c>
      <c r="C143" t="s">
        <v>1057</v>
      </c>
      <c r="D143" t="s">
        <v>1058</v>
      </c>
    </row>
    <row r="144" spans="1:4">
      <c r="A144" s="1060">
        <v>143</v>
      </c>
      <c r="B144" t="s">
        <v>1019</v>
      </c>
      <c r="C144" t="s">
        <v>1059</v>
      </c>
      <c r="D144" t="s">
        <v>1060</v>
      </c>
    </row>
    <row r="145" spans="1:4">
      <c r="A145" s="1060">
        <v>144</v>
      </c>
      <c r="B145" t="s">
        <v>1019</v>
      </c>
      <c r="C145" t="s">
        <v>1061</v>
      </c>
      <c r="D145" t="s">
        <v>1062</v>
      </c>
    </row>
    <row r="146" spans="1:4">
      <c r="A146" s="1060">
        <v>145</v>
      </c>
      <c r="B146" t="s">
        <v>1063</v>
      </c>
      <c r="C146" t="s">
        <v>1065</v>
      </c>
      <c r="D146" t="s">
        <v>1066</v>
      </c>
    </row>
    <row r="147" spans="1:4">
      <c r="A147" s="1060">
        <v>146</v>
      </c>
      <c r="B147" t="s">
        <v>1063</v>
      </c>
      <c r="C147" t="s">
        <v>1063</v>
      </c>
      <c r="D147" t="s">
        <v>1064</v>
      </c>
    </row>
    <row r="148" spans="1:4">
      <c r="A148" s="1060">
        <v>147</v>
      </c>
      <c r="B148" t="s">
        <v>1063</v>
      </c>
      <c r="C148" t="s">
        <v>1067</v>
      </c>
      <c r="D148" t="s">
        <v>1068</v>
      </c>
    </row>
    <row r="149" spans="1:4">
      <c r="A149" s="1060">
        <v>148</v>
      </c>
      <c r="B149" t="s">
        <v>1063</v>
      </c>
      <c r="C149" t="s">
        <v>1021</v>
      </c>
      <c r="D149" t="s">
        <v>1069</v>
      </c>
    </row>
    <row r="150" spans="1:4">
      <c r="A150" s="1060">
        <v>149</v>
      </c>
      <c r="B150" t="s">
        <v>1063</v>
      </c>
      <c r="C150" t="s">
        <v>1070</v>
      </c>
      <c r="D150" t="s">
        <v>1071</v>
      </c>
    </row>
    <row r="151" spans="1:4">
      <c r="A151" s="1060">
        <v>150</v>
      </c>
      <c r="B151" t="s">
        <v>1063</v>
      </c>
      <c r="C151" t="s">
        <v>1072</v>
      </c>
      <c r="D151" t="s">
        <v>1073</v>
      </c>
    </row>
    <row r="152" spans="1:4">
      <c r="A152" s="1060">
        <v>151</v>
      </c>
      <c r="B152" t="s">
        <v>1063</v>
      </c>
      <c r="C152" t="s">
        <v>1025</v>
      </c>
      <c r="D152" t="s">
        <v>1074</v>
      </c>
    </row>
    <row r="153" spans="1:4">
      <c r="A153" s="1060">
        <v>152</v>
      </c>
      <c r="B153" t="s">
        <v>1063</v>
      </c>
      <c r="C153" t="s">
        <v>1075</v>
      </c>
      <c r="D153" t="s">
        <v>1076</v>
      </c>
    </row>
    <row r="154" spans="1:4">
      <c r="A154" s="1060">
        <v>153</v>
      </c>
      <c r="B154" t="s">
        <v>1063</v>
      </c>
      <c r="C154" t="s">
        <v>1077</v>
      </c>
      <c r="D154" t="s">
        <v>1078</v>
      </c>
    </row>
    <row r="155" spans="1:4">
      <c r="A155" s="1060">
        <v>154</v>
      </c>
      <c r="B155" t="s">
        <v>1063</v>
      </c>
      <c r="C155" t="s">
        <v>1079</v>
      </c>
      <c r="D155" t="s">
        <v>1080</v>
      </c>
    </row>
    <row r="156" spans="1:4">
      <c r="A156" s="1060">
        <v>155</v>
      </c>
      <c r="B156" t="s">
        <v>1063</v>
      </c>
      <c r="C156" t="s">
        <v>1081</v>
      </c>
      <c r="D156" t="s">
        <v>1082</v>
      </c>
    </row>
    <row r="157" spans="1:4">
      <c r="A157" s="1060">
        <v>156</v>
      </c>
      <c r="B157" t="s">
        <v>1063</v>
      </c>
      <c r="C157" t="s">
        <v>1083</v>
      </c>
      <c r="D157" t="s">
        <v>1084</v>
      </c>
    </row>
    <row r="158" spans="1:4">
      <c r="A158" s="1060">
        <v>157</v>
      </c>
      <c r="B158" t="s">
        <v>1063</v>
      </c>
      <c r="C158" t="s">
        <v>1085</v>
      </c>
      <c r="D158" t="s">
        <v>1086</v>
      </c>
    </row>
    <row r="159" spans="1:4">
      <c r="A159" s="1060">
        <v>158</v>
      </c>
      <c r="B159" t="s">
        <v>1063</v>
      </c>
      <c r="C159" t="s">
        <v>1087</v>
      </c>
      <c r="D159" t="s">
        <v>1088</v>
      </c>
    </row>
    <row r="160" spans="1:4">
      <c r="A160" s="1060">
        <v>159</v>
      </c>
      <c r="B160" t="s">
        <v>1063</v>
      </c>
      <c r="C160" t="s">
        <v>1089</v>
      </c>
      <c r="D160" t="s">
        <v>1090</v>
      </c>
    </row>
    <row r="161" spans="1:4">
      <c r="A161" s="1060">
        <v>160</v>
      </c>
      <c r="B161" t="s">
        <v>1063</v>
      </c>
      <c r="C161" t="s">
        <v>1091</v>
      </c>
      <c r="D161" t="s">
        <v>1092</v>
      </c>
    </row>
    <row r="162" spans="1:4">
      <c r="A162" s="1060">
        <v>161</v>
      </c>
      <c r="B162" t="s">
        <v>1063</v>
      </c>
      <c r="C162" t="s">
        <v>1093</v>
      </c>
      <c r="D162" t="s">
        <v>1094</v>
      </c>
    </row>
    <row r="163" spans="1:4">
      <c r="A163" s="1060">
        <v>162</v>
      </c>
      <c r="B163" t="s">
        <v>1063</v>
      </c>
      <c r="C163" t="s">
        <v>1095</v>
      </c>
      <c r="D163" t="s">
        <v>1096</v>
      </c>
    </row>
    <row r="164" spans="1:4">
      <c r="A164" s="1060">
        <v>163</v>
      </c>
      <c r="B164" t="s">
        <v>1063</v>
      </c>
      <c r="C164" t="s">
        <v>1097</v>
      </c>
      <c r="D164" t="s">
        <v>1098</v>
      </c>
    </row>
    <row r="165" spans="1:4">
      <c r="A165" s="1060">
        <v>164</v>
      </c>
      <c r="B165" t="s">
        <v>1063</v>
      </c>
      <c r="C165" t="s">
        <v>1099</v>
      </c>
      <c r="D165" t="s">
        <v>1100</v>
      </c>
    </row>
    <row r="166" spans="1:4">
      <c r="A166" s="1060">
        <v>165</v>
      </c>
      <c r="B166" t="s">
        <v>1063</v>
      </c>
      <c r="C166" t="s">
        <v>1101</v>
      </c>
      <c r="D166" t="s">
        <v>1102</v>
      </c>
    </row>
    <row r="167" spans="1:4">
      <c r="A167" s="1060">
        <v>166</v>
      </c>
      <c r="B167" t="s">
        <v>1063</v>
      </c>
      <c r="C167" t="s">
        <v>1103</v>
      </c>
      <c r="D167" t="s">
        <v>1104</v>
      </c>
    </row>
    <row r="168" spans="1:4">
      <c r="A168" s="1060">
        <v>167</v>
      </c>
      <c r="B168" t="s">
        <v>1063</v>
      </c>
      <c r="C168" t="s">
        <v>1105</v>
      </c>
      <c r="D168" t="s">
        <v>1106</v>
      </c>
    </row>
    <row r="169" spans="1:4">
      <c r="A169" s="1060">
        <v>168</v>
      </c>
      <c r="B169" t="s">
        <v>1063</v>
      </c>
      <c r="C169" t="s">
        <v>1107</v>
      </c>
      <c r="D169" t="s">
        <v>1108</v>
      </c>
    </row>
    <row r="170" spans="1:4">
      <c r="A170" s="1060">
        <v>169</v>
      </c>
      <c r="B170" t="s">
        <v>1063</v>
      </c>
      <c r="C170" t="s">
        <v>1109</v>
      </c>
      <c r="D170" t="s">
        <v>1110</v>
      </c>
    </row>
    <row r="171" spans="1:4">
      <c r="A171" s="1060">
        <v>170</v>
      </c>
      <c r="B171" t="s">
        <v>1063</v>
      </c>
      <c r="C171" t="s">
        <v>1111</v>
      </c>
      <c r="D171" t="s">
        <v>1112</v>
      </c>
    </row>
    <row r="172" spans="1:4">
      <c r="A172" s="1060">
        <v>171</v>
      </c>
      <c r="B172" t="s">
        <v>1063</v>
      </c>
      <c r="C172" t="s">
        <v>1113</v>
      </c>
      <c r="D172" t="s">
        <v>1114</v>
      </c>
    </row>
    <row r="173" spans="1:4">
      <c r="A173" s="1060">
        <v>172</v>
      </c>
      <c r="B173" t="s">
        <v>1063</v>
      </c>
      <c r="C173" t="s">
        <v>1115</v>
      </c>
      <c r="D173" t="s">
        <v>1116</v>
      </c>
    </row>
    <row r="174" spans="1:4">
      <c r="A174" s="1060">
        <v>173</v>
      </c>
      <c r="B174" t="s">
        <v>1063</v>
      </c>
      <c r="C174" t="s">
        <v>1117</v>
      </c>
      <c r="D174" t="s">
        <v>1118</v>
      </c>
    </row>
    <row r="175" spans="1:4">
      <c r="A175" s="1060">
        <v>174</v>
      </c>
      <c r="B175" t="s">
        <v>1063</v>
      </c>
      <c r="C175" t="s">
        <v>1119</v>
      </c>
      <c r="D175" t="s">
        <v>1120</v>
      </c>
    </row>
    <row r="176" spans="1:4">
      <c r="A176" s="1060">
        <v>175</v>
      </c>
      <c r="B176" t="s">
        <v>1063</v>
      </c>
      <c r="C176" t="s">
        <v>1121</v>
      </c>
      <c r="D176" t="s">
        <v>1122</v>
      </c>
    </row>
    <row r="177" spans="1:4">
      <c r="A177" s="1060">
        <v>176</v>
      </c>
      <c r="B177" t="s">
        <v>1063</v>
      </c>
      <c r="C177" t="s">
        <v>1123</v>
      </c>
      <c r="D177" t="s">
        <v>1124</v>
      </c>
    </row>
    <row r="178" spans="1:4">
      <c r="A178" s="1060">
        <v>177</v>
      </c>
      <c r="B178" t="s">
        <v>1063</v>
      </c>
      <c r="C178" t="s">
        <v>1125</v>
      </c>
      <c r="D178" t="s">
        <v>1126</v>
      </c>
    </row>
    <row r="179" spans="1:4">
      <c r="A179" s="1060">
        <v>178</v>
      </c>
      <c r="B179" t="s">
        <v>1063</v>
      </c>
      <c r="C179" t="s">
        <v>1127</v>
      </c>
      <c r="D179" t="s">
        <v>1128</v>
      </c>
    </row>
    <row r="180" spans="1:4">
      <c r="A180" s="1060">
        <v>179</v>
      </c>
      <c r="B180" t="s">
        <v>1063</v>
      </c>
      <c r="C180" t="s">
        <v>1129</v>
      </c>
      <c r="D180" t="s">
        <v>1130</v>
      </c>
    </row>
    <row r="181" spans="1:4">
      <c r="A181" s="1060">
        <v>180</v>
      </c>
      <c r="B181" t="s">
        <v>1063</v>
      </c>
      <c r="C181" t="s">
        <v>1131</v>
      </c>
      <c r="D181" t="s">
        <v>1132</v>
      </c>
    </row>
    <row r="182" spans="1:4">
      <c r="A182" s="1060">
        <v>181</v>
      </c>
      <c r="B182" t="s">
        <v>1063</v>
      </c>
      <c r="C182" t="s">
        <v>1133</v>
      </c>
      <c r="D182" t="s">
        <v>1134</v>
      </c>
    </row>
    <row r="183" spans="1:4">
      <c r="A183" s="1060">
        <v>182</v>
      </c>
      <c r="B183" t="s">
        <v>1063</v>
      </c>
      <c r="C183" t="s">
        <v>1135</v>
      </c>
      <c r="D183" t="s">
        <v>1136</v>
      </c>
    </row>
    <row r="184" spans="1:4">
      <c r="A184" s="1060">
        <v>183</v>
      </c>
      <c r="B184" t="s">
        <v>1137</v>
      </c>
      <c r="C184" t="s">
        <v>1139</v>
      </c>
      <c r="D184" t="s">
        <v>1140</v>
      </c>
    </row>
    <row r="185" spans="1:4">
      <c r="A185" s="1060">
        <v>184</v>
      </c>
      <c r="B185" t="s">
        <v>1137</v>
      </c>
      <c r="C185" t="s">
        <v>1137</v>
      </c>
      <c r="D185" t="s">
        <v>1138</v>
      </c>
    </row>
    <row r="186" spans="1:4">
      <c r="A186" s="1060">
        <v>185</v>
      </c>
      <c r="B186" t="s">
        <v>1137</v>
      </c>
      <c r="C186" t="s">
        <v>1141</v>
      </c>
      <c r="D186" t="s">
        <v>1142</v>
      </c>
    </row>
    <row r="187" spans="1:4">
      <c r="A187" s="1060">
        <v>186</v>
      </c>
      <c r="B187" t="s">
        <v>1137</v>
      </c>
      <c r="C187" t="s">
        <v>1143</v>
      </c>
      <c r="D187" t="s">
        <v>1144</v>
      </c>
    </row>
    <row r="188" spans="1:4">
      <c r="A188" s="1060">
        <v>187</v>
      </c>
      <c r="B188" t="s">
        <v>1137</v>
      </c>
      <c r="C188" t="s">
        <v>1145</v>
      </c>
      <c r="D188" t="s">
        <v>1146</v>
      </c>
    </row>
    <row r="189" spans="1:4">
      <c r="A189" s="1060">
        <v>188</v>
      </c>
      <c r="B189" t="s">
        <v>1137</v>
      </c>
      <c r="C189" t="s">
        <v>1147</v>
      </c>
      <c r="D189" t="s">
        <v>1148</v>
      </c>
    </row>
    <row r="190" spans="1:4">
      <c r="A190" s="1060">
        <v>189</v>
      </c>
      <c r="B190" t="s">
        <v>1137</v>
      </c>
      <c r="C190" t="s">
        <v>1149</v>
      </c>
      <c r="D190" t="s">
        <v>1150</v>
      </c>
    </row>
    <row r="191" spans="1:4">
      <c r="A191" s="1060">
        <v>190</v>
      </c>
      <c r="B191" t="s">
        <v>1137</v>
      </c>
      <c r="C191" t="s">
        <v>1151</v>
      </c>
      <c r="D191" t="s">
        <v>1152</v>
      </c>
    </row>
    <row r="192" spans="1:4">
      <c r="A192" s="1060">
        <v>191</v>
      </c>
      <c r="B192" t="s">
        <v>1137</v>
      </c>
      <c r="C192" t="s">
        <v>1153</v>
      </c>
      <c r="D192" t="s">
        <v>1154</v>
      </c>
    </row>
    <row r="193" spans="1:4">
      <c r="A193" s="1060">
        <v>192</v>
      </c>
      <c r="B193" t="s">
        <v>1137</v>
      </c>
      <c r="C193" t="s">
        <v>1155</v>
      </c>
      <c r="D193" t="s">
        <v>1156</v>
      </c>
    </row>
    <row r="194" spans="1:4">
      <c r="A194" s="1060">
        <v>193</v>
      </c>
      <c r="B194" t="s">
        <v>1137</v>
      </c>
      <c r="C194" t="s">
        <v>1157</v>
      </c>
      <c r="D194" t="s">
        <v>1158</v>
      </c>
    </row>
    <row r="195" spans="1:4">
      <c r="A195" s="1060">
        <v>194</v>
      </c>
      <c r="B195" t="s">
        <v>1137</v>
      </c>
      <c r="C195" t="s">
        <v>1159</v>
      </c>
      <c r="D195" t="s">
        <v>1160</v>
      </c>
    </row>
    <row r="196" spans="1:4">
      <c r="A196" s="1060">
        <v>195</v>
      </c>
      <c r="B196" t="s">
        <v>1137</v>
      </c>
      <c r="C196" t="s">
        <v>1161</v>
      </c>
      <c r="D196" t="s">
        <v>1162</v>
      </c>
    </row>
    <row r="197" spans="1:4">
      <c r="A197" s="1060">
        <v>196</v>
      </c>
      <c r="B197" t="s">
        <v>1137</v>
      </c>
      <c r="C197" t="s">
        <v>1163</v>
      </c>
      <c r="D197" t="s">
        <v>1164</v>
      </c>
    </row>
    <row r="198" spans="1:4">
      <c r="A198" s="1060">
        <v>197</v>
      </c>
      <c r="B198" t="s">
        <v>1137</v>
      </c>
      <c r="C198" t="s">
        <v>1165</v>
      </c>
      <c r="D198" t="s">
        <v>1166</v>
      </c>
    </row>
    <row r="199" spans="1:4">
      <c r="A199" s="1060">
        <v>198</v>
      </c>
      <c r="B199" t="s">
        <v>1137</v>
      </c>
      <c r="C199" t="s">
        <v>1167</v>
      </c>
      <c r="D199" t="s">
        <v>1168</v>
      </c>
    </row>
    <row r="200" spans="1:4">
      <c r="A200" s="1060">
        <v>199</v>
      </c>
      <c r="B200" t="s">
        <v>1137</v>
      </c>
      <c r="C200" t="s">
        <v>1169</v>
      </c>
      <c r="D200" t="s">
        <v>1170</v>
      </c>
    </row>
    <row r="201" spans="1:4">
      <c r="A201" s="1060">
        <v>200</v>
      </c>
      <c r="B201" t="s">
        <v>1137</v>
      </c>
      <c r="C201" t="s">
        <v>1171</v>
      </c>
      <c r="D201" t="s">
        <v>1172</v>
      </c>
    </row>
    <row r="202" spans="1:4">
      <c r="A202" s="1060">
        <v>201</v>
      </c>
      <c r="B202" t="s">
        <v>1137</v>
      </c>
      <c r="C202" t="s">
        <v>1173</v>
      </c>
      <c r="D202" t="s">
        <v>1174</v>
      </c>
    </row>
    <row r="203" spans="1:4">
      <c r="A203" s="1060">
        <v>202</v>
      </c>
      <c r="B203" t="s">
        <v>1137</v>
      </c>
      <c r="C203" t="s">
        <v>1175</v>
      </c>
      <c r="D203" t="s">
        <v>1176</v>
      </c>
    </row>
    <row r="204" spans="1:4">
      <c r="A204" s="1060">
        <v>203</v>
      </c>
      <c r="B204" t="s">
        <v>1137</v>
      </c>
      <c r="C204" t="s">
        <v>1177</v>
      </c>
      <c r="D204" t="s">
        <v>1178</v>
      </c>
    </row>
    <row r="205" spans="1:4">
      <c r="A205" s="1060">
        <v>204</v>
      </c>
      <c r="B205" t="s">
        <v>1137</v>
      </c>
      <c r="C205" t="s">
        <v>1179</v>
      </c>
      <c r="D205" t="s">
        <v>1180</v>
      </c>
    </row>
    <row r="206" spans="1:4">
      <c r="A206" s="1060">
        <v>205</v>
      </c>
      <c r="B206" t="s">
        <v>1137</v>
      </c>
      <c r="C206" t="s">
        <v>1181</v>
      </c>
      <c r="D206" t="s">
        <v>1182</v>
      </c>
    </row>
    <row r="207" spans="1:4">
      <c r="A207" s="1060">
        <v>206</v>
      </c>
      <c r="B207" t="s">
        <v>1183</v>
      </c>
      <c r="C207" t="s">
        <v>1185</v>
      </c>
      <c r="D207" t="s">
        <v>1186</v>
      </c>
    </row>
    <row r="208" spans="1:4">
      <c r="A208" s="1060">
        <v>207</v>
      </c>
      <c r="B208" t="s">
        <v>1183</v>
      </c>
      <c r="C208" t="s">
        <v>1183</v>
      </c>
      <c r="D208" t="s">
        <v>1184</v>
      </c>
    </row>
    <row r="209" spans="1:4">
      <c r="A209" s="1060">
        <v>208</v>
      </c>
      <c r="B209" t="s">
        <v>1183</v>
      </c>
      <c r="C209" t="s">
        <v>1187</v>
      </c>
      <c r="D209" t="s">
        <v>1188</v>
      </c>
    </row>
    <row r="210" spans="1:4">
      <c r="A210" s="1060">
        <v>209</v>
      </c>
      <c r="B210" t="s">
        <v>1183</v>
      </c>
      <c r="C210" t="s">
        <v>1189</v>
      </c>
      <c r="D210" t="s">
        <v>1190</v>
      </c>
    </row>
    <row r="211" spans="1:4">
      <c r="A211" s="1060">
        <v>210</v>
      </c>
      <c r="B211" t="s">
        <v>1183</v>
      </c>
      <c r="C211" t="s">
        <v>1191</v>
      </c>
      <c r="D211" t="s">
        <v>1192</v>
      </c>
    </row>
    <row r="212" spans="1:4">
      <c r="A212" s="1060">
        <v>211</v>
      </c>
      <c r="B212" t="s">
        <v>1183</v>
      </c>
      <c r="C212" t="s">
        <v>1193</v>
      </c>
      <c r="D212" t="s">
        <v>1194</v>
      </c>
    </row>
    <row r="213" spans="1:4">
      <c r="A213" s="1060">
        <v>212</v>
      </c>
      <c r="B213" t="s">
        <v>1183</v>
      </c>
      <c r="C213" t="s">
        <v>1195</v>
      </c>
      <c r="D213" t="s">
        <v>1196</v>
      </c>
    </row>
    <row r="214" spans="1:4">
      <c r="A214" s="1060">
        <v>213</v>
      </c>
      <c r="B214" t="s">
        <v>1183</v>
      </c>
      <c r="C214" t="s">
        <v>1197</v>
      </c>
      <c r="D214" t="s">
        <v>1198</v>
      </c>
    </row>
    <row r="215" spans="1:4">
      <c r="A215" s="1060">
        <v>214</v>
      </c>
      <c r="B215" t="s">
        <v>1183</v>
      </c>
      <c r="C215" t="s">
        <v>1199</v>
      </c>
      <c r="D215" t="s">
        <v>1200</v>
      </c>
    </row>
    <row r="216" spans="1:4">
      <c r="A216" s="1060">
        <v>215</v>
      </c>
      <c r="B216" t="s">
        <v>1183</v>
      </c>
      <c r="C216" t="s">
        <v>1201</v>
      </c>
      <c r="D216" t="s">
        <v>1202</v>
      </c>
    </row>
    <row r="217" spans="1:4">
      <c r="A217" s="1060">
        <v>216</v>
      </c>
      <c r="B217" t="s">
        <v>1183</v>
      </c>
      <c r="C217" t="s">
        <v>1203</v>
      </c>
      <c r="D217" t="s">
        <v>1204</v>
      </c>
    </row>
    <row r="218" spans="1:4">
      <c r="A218" s="1060">
        <v>217</v>
      </c>
      <c r="B218" t="s">
        <v>1183</v>
      </c>
      <c r="C218" t="s">
        <v>1205</v>
      </c>
      <c r="D218" t="s">
        <v>1206</v>
      </c>
    </row>
    <row r="219" spans="1:4">
      <c r="A219" s="1060">
        <v>218</v>
      </c>
      <c r="B219" t="s">
        <v>1183</v>
      </c>
      <c r="C219" t="s">
        <v>1207</v>
      </c>
      <c r="D219" t="s">
        <v>1208</v>
      </c>
    </row>
    <row r="220" spans="1:4">
      <c r="A220" s="1060">
        <v>219</v>
      </c>
      <c r="B220" t="s">
        <v>1183</v>
      </c>
      <c r="C220" t="s">
        <v>1209</v>
      </c>
      <c r="D220" t="s">
        <v>1210</v>
      </c>
    </row>
    <row r="221" spans="1:4">
      <c r="A221" s="1060">
        <v>220</v>
      </c>
      <c r="B221" t="s">
        <v>1183</v>
      </c>
      <c r="C221" t="s">
        <v>1211</v>
      </c>
      <c r="D221" t="s">
        <v>1212</v>
      </c>
    </row>
    <row r="222" spans="1:4">
      <c r="A222" s="1060">
        <v>221</v>
      </c>
      <c r="B222" t="s">
        <v>1183</v>
      </c>
      <c r="C222" t="s">
        <v>1213</v>
      </c>
      <c r="D222" t="s">
        <v>1214</v>
      </c>
    </row>
    <row r="223" spans="1:4">
      <c r="A223" s="1060">
        <v>222</v>
      </c>
      <c r="B223" t="s">
        <v>1183</v>
      </c>
      <c r="C223" t="s">
        <v>1215</v>
      </c>
      <c r="D223" t="s">
        <v>1216</v>
      </c>
    </row>
    <row r="224" spans="1:4">
      <c r="A224" s="1060">
        <v>223</v>
      </c>
      <c r="B224" t="s">
        <v>1183</v>
      </c>
      <c r="C224" t="s">
        <v>1217</v>
      </c>
      <c r="D224" t="s">
        <v>1218</v>
      </c>
    </row>
    <row r="225" spans="1:4">
      <c r="A225" s="1060">
        <v>224</v>
      </c>
      <c r="B225" t="s">
        <v>1219</v>
      </c>
      <c r="C225" t="s">
        <v>1219</v>
      </c>
      <c r="D225" t="s">
        <v>1220</v>
      </c>
    </row>
    <row r="226" spans="1:4">
      <c r="A226" s="1060">
        <v>225</v>
      </c>
      <c r="B226" t="s">
        <v>1219</v>
      </c>
      <c r="C226" t="s">
        <v>1221</v>
      </c>
      <c r="D226" t="s">
        <v>1222</v>
      </c>
    </row>
    <row r="227" spans="1:4">
      <c r="A227" s="1060">
        <v>226</v>
      </c>
      <c r="B227" t="s">
        <v>1219</v>
      </c>
      <c r="C227" t="s">
        <v>1223</v>
      </c>
      <c r="D227" t="s">
        <v>1224</v>
      </c>
    </row>
    <row r="228" spans="1:4">
      <c r="A228" s="1060">
        <v>227</v>
      </c>
      <c r="B228" t="s">
        <v>1219</v>
      </c>
      <c r="C228" t="s">
        <v>1225</v>
      </c>
      <c r="D228" t="s">
        <v>1226</v>
      </c>
    </row>
    <row r="229" spans="1:4">
      <c r="A229" s="1060">
        <v>228</v>
      </c>
      <c r="B229" t="s">
        <v>1219</v>
      </c>
      <c r="C229" t="s">
        <v>1227</v>
      </c>
      <c r="D229" t="s">
        <v>1228</v>
      </c>
    </row>
    <row r="230" spans="1:4">
      <c r="A230" s="1060">
        <v>229</v>
      </c>
      <c r="B230" t="s">
        <v>1219</v>
      </c>
      <c r="C230" t="s">
        <v>1229</v>
      </c>
      <c r="D230" t="s">
        <v>1230</v>
      </c>
    </row>
    <row r="231" spans="1:4">
      <c r="A231" s="1060">
        <v>230</v>
      </c>
      <c r="B231" t="s">
        <v>1219</v>
      </c>
      <c r="C231" t="s">
        <v>1231</v>
      </c>
      <c r="D231" t="s">
        <v>1232</v>
      </c>
    </row>
    <row r="232" spans="1:4">
      <c r="A232" s="1060">
        <v>231</v>
      </c>
      <c r="B232" t="s">
        <v>1219</v>
      </c>
      <c r="C232" t="s">
        <v>1233</v>
      </c>
      <c r="D232" t="s">
        <v>1234</v>
      </c>
    </row>
    <row r="233" spans="1:4">
      <c r="A233" s="1060">
        <v>232</v>
      </c>
      <c r="B233" t="s">
        <v>1219</v>
      </c>
      <c r="C233" t="s">
        <v>1235</v>
      </c>
      <c r="D233" t="s">
        <v>1236</v>
      </c>
    </row>
    <row r="234" spans="1:4">
      <c r="A234" s="1060">
        <v>233</v>
      </c>
      <c r="B234" t="s">
        <v>1219</v>
      </c>
      <c r="C234" t="s">
        <v>1237</v>
      </c>
      <c r="D234" t="s">
        <v>1238</v>
      </c>
    </row>
    <row r="235" spans="1:4">
      <c r="A235" s="1060">
        <v>234</v>
      </c>
      <c r="B235" t="s">
        <v>1219</v>
      </c>
      <c r="C235" t="s">
        <v>1239</v>
      </c>
      <c r="D235" t="s">
        <v>1240</v>
      </c>
    </row>
    <row r="236" spans="1:4">
      <c r="A236" s="1060">
        <v>235</v>
      </c>
      <c r="B236" t="s">
        <v>1219</v>
      </c>
      <c r="C236" t="s">
        <v>1241</v>
      </c>
      <c r="D236" t="s">
        <v>1242</v>
      </c>
    </row>
    <row r="237" spans="1:4">
      <c r="A237" s="1060">
        <v>236</v>
      </c>
      <c r="B237" t="s">
        <v>1219</v>
      </c>
      <c r="C237" t="s">
        <v>1243</v>
      </c>
      <c r="D237" t="s">
        <v>1244</v>
      </c>
    </row>
    <row r="238" spans="1:4">
      <c r="A238" s="1060">
        <v>237</v>
      </c>
      <c r="B238" t="s">
        <v>1245</v>
      </c>
      <c r="C238" t="s">
        <v>1247</v>
      </c>
      <c r="D238" t="s">
        <v>1248</v>
      </c>
    </row>
    <row r="239" spans="1:4">
      <c r="A239" s="1060">
        <v>238</v>
      </c>
      <c r="B239" t="s">
        <v>1245</v>
      </c>
      <c r="C239" t="s">
        <v>1245</v>
      </c>
      <c r="D239" t="s">
        <v>1246</v>
      </c>
    </row>
    <row r="240" spans="1:4">
      <c r="A240" s="1060">
        <v>239</v>
      </c>
      <c r="B240" t="s">
        <v>1245</v>
      </c>
      <c r="C240" t="s">
        <v>1249</v>
      </c>
      <c r="D240" t="s">
        <v>1250</v>
      </c>
    </row>
    <row r="241" spans="1:4">
      <c r="A241" s="1060">
        <v>240</v>
      </c>
      <c r="B241" t="s">
        <v>1245</v>
      </c>
      <c r="C241" t="s">
        <v>1251</v>
      </c>
      <c r="D241" t="s">
        <v>1252</v>
      </c>
    </row>
    <row r="242" spans="1:4">
      <c r="A242" s="1060">
        <v>241</v>
      </c>
      <c r="B242" t="s">
        <v>1245</v>
      </c>
      <c r="C242" t="s">
        <v>1253</v>
      </c>
      <c r="D242" t="s">
        <v>1254</v>
      </c>
    </row>
    <row r="243" spans="1:4">
      <c r="A243" s="1060">
        <v>242</v>
      </c>
      <c r="B243" t="s">
        <v>1245</v>
      </c>
      <c r="C243" t="s">
        <v>1255</v>
      </c>
      <c r="D243" t="s">
        <v>1256</v>
      </c>
    </row>
    <row r="244" spans="1:4">
      <c r="A244" s="1060">
        <v>243</v>
      </c>
      <c r="B244" t="s">
        <v>1245</v>
      </c>
      <c r="C244" t="s">
        <v>1257</v>
      </c>
      <c r="D244" t="s">
        <v>1258</v>
      </c>
    </row>
    <row r="245" spans="1:4">
      <c r="A245" s="1060">
        <v>244</v>
      </c>
      <c r="B245" t="s">
        <v>1245</v>
      </c>
      <c r="C245" t="s">
        <v>1259</v>
      </c>
      <c r="D245" t="s">
        <v>1260</v>
      </c>
    </row>
    <row r="246" spans="1:4">
      <c r="A246" s="1060">
        <v>245</v>
      </c>
      <c r="B246" t="s">
        <v>1245</v>
      </c>
      <c r="C246" t="s">
        <v>1261</v>
      </c>
      <c r="D246" t="s">
        <v>1262</v>
      </c>
    </row>
    <row r="247" spans="1:4">
      <c r="A247" s="1060">
        <v>246</v>
      </c>
      <c r="B247" t="s">
        <v>1245</v>
      </c>
      <c r="C247" t="s">
        <v>1263</v>
      </c>
      <c r="D247" t="s">
        <v>1264</v>
      </c>
    </row>
    <row r="248" spans="1:4">
      <c r="A248" s="1060">
        <v>247</v>
      </c>
      <c r="B248" t="s">
        <v>1245</v>
      </c>
      <c r="C248" t="s">
        <v>1265</v>
      </c>
      <c r="D248" t="s">
        <v>1266</v>
      </c>
    </row>
    <row r="249" spans="1:4">
      <c r="A249" s="1060">
        <v>248</v>
      </c>
      <c r="B249" t="s">
        <v>1245</v>
      </c>
      <c r="C249" t="s">
        <v>1267</v>
      </c>
      <c r="D249" t="s">
        <v>1268</v>
      </c>
    </row>
    <row r="250" spans="1:4">
      <c r="A250" s="1060">
        <v>249</v>
      </c>
      <c r="B250" t="s">
        <v>1245</v>
      </c>
      <c r="C250" t="s">
        <v>1269</v>
      </c>
      <c r="D250" t="s">
        <v>1270</v>
      </c>
    </row>
    <row r="251" spans="1:4">
      <c r="A251" s="1060">
        <v>250</v>
      </c>
      <c r="B251" t="s">
        <v>1245</v>
      </c>
      <c r="C251" t="s">
        <v>1271</v>
      </c>
      <c r="D251" t="s">
        <v>1272</v>
      </c>
    </row>
    <row r="252" spans="1:4">
      <c r="A252" s="1060">
        <v>251</v>
      </c>
      <c r="B252" t="s">
        <v>1245</v>
      </c>
      <c r="C252" t="s">
        <v>1273</v>
      </c>
      <c r="D252" t="s">
        <v>1274</v>
      </c>
    </row>
    <row r="253" spans="1:4">
      <c r="A253" s="1060">
        <v>252</v>
      </c>
      <c r="B253" t="s">
        <v>1275</v>
      </c>
      <c r="C253" t="s">
        <v>1275</v>
      </c>
      <c r="D253" t="s">
        <v>1276</v>
      </c>
    </row>
    <row r="254" spans="1:4">
      <c r="A254" s="1060">
        <v>253</v>
      </c>
      <c r="B254" t="s">
        <v>1275</v>
      </c>
      <c r="C254" t="s">
        <v>1277</v>
      </c>
      <c r="D254" t="s">
        <v>1278</v>
      </c>
    </row>
    <row r="255" spans="1:4">
      <c r="A255" s="1060">
        <v>254</v>
      </c>
      <c r="B255" t="s">
        <v>1275</v>
      </c>
      <c r="C255" t="s">
        <v>1279</v>
      </c>
      <c r="D255" t="s">
        <v>1280</v>
      </c>
    </row>
    <row r="256" spans="1:4">
      <c r="A256" s="1060">
        <v>255</v>
      </c>
      <c r="B256" t="s">
        <v>1275</v>
      </c>
      <c r="C256" t="s">
        <v>1281</v>
      </c>
      <c r="D256" t="s">
        <v>1282</v>
      </c>
    </row>
    <row r="257" spans="1:4">
      <c r="A257" s="1060">
        <v>256</v>
      </c>
      <c r="B257" t="s">
        <v>1275</v>
      </c>
      <c r="C257" t="s">
        <v>1283</v>
      </c>
      <c r="D257" t="s">
        <v>1284</v>
      </c>
    </row>
    <row r="258" spans="1:4">
      <c r="A258" s="1060">
        <v>257</v>
      </c>
      <c r="B258" t="s">
        <v>1275</v>
      </c>
      <c r="C258" t="s">
        <v>1285</v>
      </c>
      <c r="D258" t="s">
        <v>1286</v>
      </c>
    </row>
    <row r="259" spans="1:4">
      <c r="A259" s="1060">
        <v>258</v>
      </c>
      <c r="B259" t="s">
        <v>1275</v>
      </c>
      <c r="C259" t="s">
        <v>1287</v>
      </c>
      <c r="D259" t="s">
        <v>1288</v>
      </c>
    </row>
    <row r="260" spans="1:4">
      <c r="A260" s="1060">
        <v>259</v>
      </c>
      <c r="B260" t="s">
        <v>1275</v>
      </c>
      <c r="C260" t="s">
        <v>1289</v>
      </c>
      <c r="D260" t="s">
        <v>1290</v>
      </c>
    </row>
    <row r="261" spans="1:4">
      <c r="A261" s="1060">
        <v>260</v>
      </c>
      <c r="B261" t="s">
        <v>1275</v>
      </c>
      <c r="C261" t="s">
        <v>1291</v>
      </c>
      <c r="D261" t="s">
        <v>1292</v>
      </c>
    </row>
    <row r="262" spans="1:4">
      <c r="A262" s="1060">
        <v>261</v>
      </c>
      <c r="B262" t="s">
        <v>1275</v>
      </c>
      <c r="C262" t="s">
        <v>1293</v>
      </c>
      <c r="D262" t="s">
        <v>1294</v>
      </c>
    </row>
    <row r="263" spans="1:4">
      <c r="A263" s="1060">
        <v>262</v>
      </c>
      <c r="B263" t="s">
        <v>1275</v>
      </c>
      <c r="C263" t="s">
        <v>1295</v>
      </c>
      <c r="D263" t="s">
        <v>1296</v>
      </c>
    </row>
    <row r="264" spans="1:4">
      <c r="A264" s="1060">
        <v>263</v>
      </c>
      <c r="B264" t="s">
        <v>1275</v>
      </c>
      <c r="C264" t="s">
        <v>1297</v>
      </c>
      <c r="D264" t="s">
        <v>1298</v>
      </c>
    </row>
    <row r="265" spans="1:4">
      <c r="A265" s="1060">
        <v>264</v>
      </c>
      <c r="B265" t="s">
        <v>1275</v>
      </c>
      <c r="C265" t="s">
        <v>1299</v>
      </c>
      <c r="D265" t="s">
        <v>1300</v>
      </c>
    </row>
    <row r="266" spans="1:4">
      <c r="A266" s="1060">
        <v>265</v>
      </c>
      <c r="B266" t="s">
        <v>1275</v>
      </c>
      <c r="C266" t="s">
        <v>1301</v>
      </c>
      <c r="D266" t="s">
        <v>1302</v>
      </c>
    </row>
    <row r="267" spans="1:4">
      <c r="A267" s="1060">
        <v>266</v>
      </c>
      <c r="B267" t="s">
        <v>1275</v>
      </c>
      <c r="C267" t="s">
        <v>1303</v>
      </c>
      <c r="D267" t="s">
        <v>1304</v>
      </c>
    </row>
    <row r="268" spans="1:4">
      <c r="A268" s="1060">
        <v>267</v>
      </c>
      <c r="B268" t="s">
        <v>1275</v>
      </c>
      <c r="C268" t="s">
        <v>1305</v>
      </c>
      <c r="D268" t="s">
        <v>1306</v>
      </c>
    </row>
    <row r="269" spans="1:4">
      <c r="A269" s="1060">
        <v>268</v>
      </c>
      <c r="B269" t="s">
        <v>1275</v>
      </c>
      <c r="C269" t="s">
        <v>1307</v>
      </c>
      <c r="D269" t="s">
        <v>1308</v>
      </c>
    </row>
    <row r="270" spans="1:4">
      <c r="A270" s="1060">
        <v>269</v>
      </c>
      <c r="B270" t="s">
        <v>1275</v>
      </c>
      <c r="C270" t="s">
        <v>1309</v>
      </c>
      <c r="D270" t="s">
        <v>1310</v>
      </c>
    </row>
    <row r="271" spans="1:4">
      <c r="A271" s="1060">
        <v>270</v>
      </c>
      <c r="B271" t="s">
        <v>1275</v>
      </c>
      <c r="C271" t="s">
        <v>1311</v>
      </c>
      <c r="D271" t="s">
        <v>1312</v>
      </c>
    </row>
    <row r="272" spans="1:4">
      <c r="A272" s="1060">
        <v>271</v>
      </c>
      <c r="B272" t="s">
        <v>1313</v>
      </c>
      <c r="C272" t="s">
        <v>1315</v>
      </c>
      <c r="D272" t="s">
        <v>1316</v>
      </c>
    </row>
    <row r="273" spans="1:4">
      <c r="A273" s="1060">
        <v>272</v>
      </c>
      <c r="B273" t="s">
        <v>1313</v>
      </c>
      <c r="C273" t="s">
        <v>1317</v>
      </c>
      <c r="D273" t="s">
        <v>1318</v>
      </c>
    </row>
    <row r="274" spans="1:4">
      <c r="A274" s="1060">
        <v>273</v>
      </c>
      <c r="B274" t="s">
        <v>1313</v>
      </c>
      <c r="C274" t="s">
        <v>1319</v>
      </c>
      <c r="D274" t="s">
        <v>1320</v>
      </c>
    </row>
    <row r="275" spans="1:4">
      <c r="A275" s="1060">
        <v>274</v>
      </c>
      <c r="B275" t="s">
        <v>1313</v>
      </c>
      <c r="C275" t="s">
        <v>1313</v>
      </c>
      <c r="D275" t="s">
        <v>1314</v>
      </c>
    </row>
    <row r="276" spans="1:4">
      <c r="A276" s="1060">
        <v>275</v>
      </c>
      <c r="B276" t="s">
        <v>1313</v>
      </c>
      <c r="C276" t="s">
        <v>1321</v>
      </c>
      <c r="D276" t="s">
        <v>1322</v>
      </c>
    </row>
    <row r="277" spans="1:4">
      <c r="A277" s="1060">
        <v>276</v>
      </c>
      <c r="B277" t="s">
        <v>1313</v>
      </c>
      <c r="C277" t="s">
        <v>1323</v>
      </c>
      <c r="D277" t="s">
        <v>1324</v>
      </c>
    </row>
    <row r="278" spans="1:4">
      <c r="A278" s="1060">
        <v>277</v>
      </c>
      <c r="B278" t="s">
        <v>1313</v>
      </c>
      <c r="C278" t="s">
        <v>1325</v>
      </c>
      <c r="D278" t="s">
        <v>1326</v>
      </c>
    </row>
    <row r="279" spans="1:4">
      <c r="A279" s="1060">
        <v>278</v>
      </c>
      <c r="B279" t="s">
        <v>1313</v>
      </c>
      <c r="C279" t="s">
        <v>1327</v>
      </c>
      <c r="D279" t="s">
        <v>1328</v>
      </c>
    </row>
    <row r="280" spans="1:4">
      <c r="A280" s="1060">
        <v>279</v>
      </c>
      <c r="B280" t="s">
        <v>1313</v>
      </c>
      <c r="C280" t="s">
        <v>1329</v>
      </c>
      <c r="D280" t="s">
        <v>1330</v>
      </c>
    </row>
    <row r="281" spans="1:4">
      <c r="A281" s="1060">
        <v>280</v>
      </c>
      <c r="B281" t="s">
        <v>1313</v>
      </c>
      <c r="C281" t="s">
        <v>800</v>
      </c>
      <c r="D281" t="s">
        <v>1331</v>
      </c>
    </row>
    <row r="282" spans="1:4">
      <c r="A282" s="1060">
        <v>281</v>
      </c>
      <c r="B282" t="s">
        <v>1313</v>
      </c>
      <c r="C282" t="s">
        <v>1332</v>
      </c>
      <c r="D282" t="s">
        <v>1333</v>
      </c>
    </row>
    <row r="283" spans="1:4">
      <c r="A283" s="1060">
        <v>282</v>
      </c>
      <c r="B283" t="s">
        <v>1313</v>
      </c>
      <c r="C283" t="s">
        <v>1334</v>
      </c>
      <c r="D283" t="s">
        <v>1335</v>
      </c>
    </row>
    <row r="284" spans="1:4">
      <c r="A284" s="1060">
        <v>283</v>
      </c>
      <c r="B284" t="s">
        <v>1313</v>
      </c>
      <c r="C284" t="s">
        <v>1336</v>
      </c>
      <c r="D284" t="s">
        <v>1337</v>
      </c>
    </row>
    <row r="285" spans="1:4">
      <c r="A285" s="1060">
        <v>284</v>
      </c>
      <c r="B285" t="s">
        <v>1313</v>
      </c>
      <c r="C285" t="s">
        <v>1338</v>
      </c>
      <c r="D285" t="s">
        <v>1339</v>
      </c>
    </row>
    <row r="286" spans="1:4">
      <c r="A286" s="1060">
        <v>285</v>
      </c>
      <c r="B286" t="s">
        <v>1313</v>
      </c>
      <c r="C286" t="s">
        <v>1340</v>
      </c>
      <c r="D286" t="s">
        <v>1341</v>
      </c>
    </row>
    <row r="287" spans="1:4">
      <c r="A287" s="1060">
        <v>286</v>
      </c>
      <c r="B287" t="s">
        <v>1313</v>
      </c>
      <c r="C287" t="s">
        <v>1342</v>
      </c>
      <c r="D287" t="s">
        <v>1343</v>
      </c>
    </row>
    <row r="288" spans="1:4">
      <c r="A288" s="1060">
        <v>287</v>
      </c>
      <c r="B288" t="s">
        <v>1313</v>
      </c>
      <c r="C288" t="s">
        <v>1344</v>
      </c>
      <c r="D288" t="s">
        <v>1345</v>
      </c>
    </row>
    <row r="289" spans="1:4">
      <c r="A289" s="1060">
        <v>288</v>
      </c>
      <c r="B289" t="s">
        <v>1313</v>
      </c>
      <c r="C289" t="s">
        <v>1346</v>
      </c>
      <c r="D289" t="s">
        <v>1347</v>
      </c>
    </row>
    <row r="290" spans="1:4">
      <c r="A290" s="1060">
        <v>289</v>
      </c>
      <c r="B290" t="s">
        <v>1313</v>
      </c>
      <c r="C290" t="s">
        <v>1348</v>
      </c>
      <c r="D290" t="s">
        <v>1349</v>
      </c>
    </row>
    <row r="291" spans="1:4">
      <c r="A291" s="1060">
        <v>290</v>
      </c>
      <c r="B291" t="s">
        <v>1313</v>
      </c>
      <c r="C291" t="s">
        <v>1350</v>
      </c>
      <c r="D291" t="s">
        <v>1351</v>
      </c>
    </row>
    <row r="292" spans="1:4">
      <c r="A292" s="1060">
        <v>291</v>
      </c>
      <c r="B292" t="s">
        <v>1352</v>
      </c>
      <c r="C292" t="s">
        <v>1354</v>
      </c>
      <c r="D292" t="s">
        <v>1355</v>
      </c>
    </row>
    <row r="293" spans="1:4">
      <c r="A293" s="1060">
        <v>292</v>
      </c>
      <c r="B293" t="s">
        <v>1352</v>
      </c>
      <c r="C293" t="s">
        <v>1356</v>
      </c>
      <c r="D293" t="s">
        <v>1357</v>
      </c>
    </row>
    <row r="294" spans="1:4">
      <c r="A294" s="1060">
        <v>293</v>
      </c>
      <c r="B294" t="s">
        <v>1352</v>
      </c>
      <c r="C294" t="s">
        <v>1358</v>
      </c>
      <c r="D294" t="s">
        <v>1359</v>
      </c>
    </row>
    <row r="295" spans="1:4">
      <c r="A295" s="1060">
        <v>294</v>
      </c>
      <c r="B295" t="s">
        <v>1352</v>
      </c>
      <c r="C295" t="s">
        <v>1360</v>
      </c>
      <c r="D295" t="s">
        <v>1361</v>
      </c>
    </row>
    <row r="296" spans="1:4">
      <c r="A296" s="1060">
        <v>295</v>
      </c>
      <c r="B296" t="s">
        <v>1352</v>
      </c>
      <c r="C296" t="s">
        <v>1362</v>
      </c>
      <c r="D296" t="s">
        <v>1363</v>
      </c>
    </row>
    <row r="297" spans="1:4">
      <c r="A297" s="1060">
        <v>296</v>
      </c>
      <c r="B297" t="s">
        <v>1352</v>
      </c>
      <c r="C297" t="s">
        <v>1364</v>
      </c>
      <c r="D297" t="s">
        <v>1365</v>
      </c>
    </row>
    <row r="298" spans="1:4">
      <c r="A298" s="1060">
        <v>297</v>
      </c>
      <c r="B298" t="s">
        <v>1352</v>
      </c>
      <c r="C298" t="s">
        <v>1352</v>
      </c>
      <c r="D298" t="s">
        <v>1353</v>
      </c>
    </row>
    <row r="299" spans="1:4">
      <c r="A299" s="1060">
        <v>298</v>
      </c>
      <c r="B299" t="s">
        <v>1352</v>
      </c>
      <c r="C299" t="s">
        <v>1366</v>
      </c>
      <c r="D299" t="s">
        <v>1367</v>
      </c>
    </row>
    <row r="300" spans="1:4">
      <c r="A300" s="1060">
        <v>299</v>
      </c>
      <c r="B300" t="s">
        <v>1352</v>
      </c>
      <c r="C300" t="s">
        <v>1368</v>
      </c>
      <c r="D300" t="s">
        <v>1369</v>
      </c>
    </row>
    <row r="301" spans="1:4">
      <c r="A301" s="1060">
        <v>300</v>
      </c>
      <c r="B301" t="s">
        <v>1352</v>
      </c>
      <c r="C301" t="s">
        <v>1370</v>
      </c>
      <c r="D301" t="s">
        <v>1371</v>
      </c>
    </row>
    <row r="302" spans="1:4">
      <c r="A302" s="1060">
        <v>301</v>
      </c>
      <c r="B302" t="s">
        <v>1352</v>
      </c>
      <c r="C302" t="s">
        <v>1372</v>
      </c>
      <c r="D302" t="s">
        <v>1373</v>
      </c>
    </row>
    <row r="303" spans="1:4">
      <c r="A303" s="1060">
        <v>302</v>
      </c>
      <c r="B303" t="s">
        <v>1352</v>
      </c>
      <c r="C303" t="s">
        <v>1374</v>
      </c>
      <c r="D303" t="s">
        <v>1375</v>
      </c>
    </row>
    <row r="304" spans="1:4">
      <c r="A304" s="1060">
        <v>303</v>
      </c>
      <c r="B304" t="s">
        <v>1352</v>
      </c>
      <c r="C304" t="s">
        <v>1376</v>
      </c>
      <c r="D304" t="s">
        <v>1377</v>
      </c>
    </row>
    <row r="305" spans="1:4">
      <c r="A305" s="1060">
        <v>304</v>
      </c>
      <c r="B305" t="s">
        <v>1352</v>
      </c>
      <c r="C305" t="s">
        <v>1378</v>
      </c>
      <c r="D305" t="s">
        <v>1379</v>
      </c>
    </row>
    <row r="306" spans="1:4">
      <c r="A306" s="1060">
        <v>305</v>
      </c>
      <c r="B306" t="s">
        <v>1352</v>
      </c>
      <c r="C306" t="s">
        <v>1380</v>
      </c>
      <c r="D306" t="s">
        <v>1381</v>
      </c>
    </row>
    <row r="307" spans="1:4">
      <c r="A307" s="1060">
        <v>306</v>
      </c>
      <c r="B307" t="s">
        <v>1352</v>
      </c>
      <c r="C307" t="s">
        <v>1382</v>
      </c>
      <c r="D307" t="s">
        <v>1383</v>
      </c>
    </row>
    <row r="308" spans="1:4">
      <c r="A308" s="1060">
        <v>307</v>
      </c>
      <c r="B308" t="s">
        <v>1352</v>
      </c>
      <c r="C308" t="s">
        <v>1384</v>
      </c>
      <c r="D308" t="s">
        <v>1385</v>
      </c>
    </row>
    <row r="309" spans="1:4">
      <c r="A309" s="1060">
        <v>308</v>
      </c>
      <c r="B309" t="s">
        <v>1352</v>
      </c>
      <c r="C309" t="s">
        <v>1386</v>
      </c>
      <c r="D309" t="s">
        <v>1387</v>
      </c>
    </row>
    <row r="310" spans="1:4">
      <c r="A310" s="1060">
        <v>309</v>
      </c>
      <c r="B310" t="s">
        <v>1352</v>
      </c>
      <c r="C310" t="s">
        <v>1388</v>
      </c>
      <c r="D310" t="s">
        <v>1389</v>
      </c>
    </row>
    <row r="311" spans="1:4">
      <c r="A311" s="1060">
        <v>310</v>
      </c>
      <c r="B311" t="s">
        <v>1352</v>
      </c>
      <c r="C311" t="s">
        <v>1390</v>
      </c>
      <c r="D311" t="s">
        <v>1391</v>
      </c>
    </row>
    <row r="312" spans="1:4">
      <c r="A312" s="1060">
        <v>311</v>
      </c>
      <c r="B312" t="s">
        <v>1352</v>
      </c>
      <c r="C312" t="s">
        <v>1392</v>
      </c>
      <c r="D312" t="s">
        <v>1393</v>
      </c>
    </row>
    <row r="313" spans="1:4">
      <c r="A313" s="1060">
        <v>312</v>
      </c>
      <c r="B313" t="s">
        <v>1352</v>
      </c>
      <c r="C313" t="s">
        <v>1394</v>
      </c>
      <c r="D313" t="s">
        <v>1395</v>
      </c>
    </row>
    <row r="314" spans="1:4">
      <c r="A314" s="1060">
        <v>313</v>
      </c>
      <c r="B314" t="s">
        <v>1352</v>
      </c>
      <c r="C314" t="s">
        <v>1396</v>
      </c>
      <c r="D314" t="s">
        <v>1397</v>
      </c>
    </row>
    <row r="315" spans="1:4">
      <c r="A315" s="1060">
        <v>314</v>
      </c>
      <c r="B315" t="s">
        <v>1352</v>
      </c>
      <c r="C315" t="s">
        <v>1398</v>
      </c>
      <c r="D315" t="s">
        <v>1399</v>
      </c>
    </row>
    <row r="316" spans="1:4">
      <c r="A316" s="1060">
        <v>315</v>
      </c>
      <c r="B316" t="s">
        <v>1352</v>
      </c>
      <c r="C316" t="s">
        <v>1400</v>
      </c>
      <c r="D316" t="s">
        <v>1401</v>
      </c>
    </row>
    <row r="317" spans="1:4">
      <c r="A317" s="1060">
        <v>316</v>
      </c>
      <c r="B317" t="s">
        <v>1352</v>
      </c>
      <c r="C317" t="s">
        <v>1402</v>
      </c>
      <c r="D317" t="s">
        <v>1403</v>
      </c>
    </row>
    <row r="318" spans="1:4">
      <c r="A318" s="1060">
        <v>317</v>
      </c>
      <c r="B318" t="s">
        <v>1352</v>
      </c>
      <c r="C318" t="s">
        <v>1404</v>
      </c>
      <c r="D318" t="s">
        <v>1405</v>
      </c>
    </row>
    <row r="319" spans="1:4">
      <c r="A319" s="1060">
        <v>318</v>
      </c>
      <c r="B319" t="s">
        <v>1352</v>
      </c>
      <c r="C319" t="s">
        <v>1406</v>
      </c>
      <c r="D319" t="s">
        <v>1407</v>
      </c>
    </row>
    <row r="320" spans="1:4">
      <c r="A320" s="1060">
        <v>319</v>
      </c>
      <c r="B320" t="s">
        <v>1352</v>
      </c>
      <c r="C320" t="s">
        <v>1408</v>
      </c>
      <c r="D320" t="s">
        <v>1409</v>
      </c>
    </row>
    <row r="321" spans="1:4">
      <c r="A321" s="1060">
        <v>320</v>
      </c>
      <c r="B321" t="s">
        <v>1352</v>
      </c>
      <c r="C321" t="s">
        <v>1410</v>
      </c>
      <c r="D321" t="s">
        <v>1411</v>
      </c>
    </row>
    <row r="322" spans="1:4">
      <c r="A322" s="1060">
        <v>321</v>
      </c>
      <c r="B322" t="s">
        <v>1352</v>
      </c>
      <c r="C322" t="s">
        <v>1412</v>
      </c>
      <c r="D322" t="s">
        <v>1413</v>
      </c>
    </row>
    <row r="323" spans="1:4">
      <c r="A323" s="1060">
        <v>322</v>
      </c>
      <c r="B323" t="s">
        <v>1352</v>
      </c>
      <c r="C323" t="s">
        <v>1414</v>
      </c>
      <c r="D323" t="s">
        <v>1415</v>
      </c>
    </row>
    <row r="324" spans="1:4">
      <c r="A324" s="1060">
        <v>323</v>
      </c>
      <c r="B324" t="s">
        <v>1416</v>
      </c>
      <c r="C324" t="s">
        <v>1418</v>
      </c>
      <c r="D324" t="s">
        <v>1419</v>
      </c>
    </row>
    <row r="325" spans="1:4">
      <c r="A325" s="1060">
        <v>324</v>
      </c>
      <c r="B325" t="s">
        <v>1416</v>
      </c>
      <c r="C325" t="s">
        <v>1420</v>
      </c>
      <c r="D325" t="s">
        <v>1421</v>
      </c>
    </row>
    <row r="326" spans="1:4">
      <c r="A326" s="1060">
        <v>325</v>
      </c>
      <c r="B326" t="s">
        <v>1416</v>
      </c>
      <c r="C326" t="s">
        <v>834</v>
      </c>
      <c r="D326" t="s">
        <v>1422</v>
      </c>
    </row>
    <row r="327" spans="1:4">
      <c r="A327" s="1060">
        <v>326</v>
      </c>
      <c r="B327" t="s">
        <v>1416</v>
      </c>
      <c r="C327" t="s">
        <v>1423</v>
      </c>
      <c r="D327" t="s">
        <v>1424</v>
      </c>
    </row>
    <row r="328" spans="1:4">
      <c r="A328" s="1060">
        <v>327</v>
      </c>
      <c r="B328" t="s">
        <v>1416</v>
      </c>
      <c r="C328" t="s">
        <v>1416</v>
      </c>
      <c r="D328" t="s">
        <v>1417</v>
      </c>
    </row>
    <row r="329" spans="1:4">
      <c r="A329" s="1060">
        <v>328</v>
      </c>
      <c r="B329" t="s">
        <v>1416</v>
      </c>
      <c r="C329" t="s">
        <v>1425</v>
      </c>
      <c r="D329" t="s">
        <v>1426</v>
      </c>
    </row>
    <row r="330" spans="1:4">
      <c r="A330" s="1060">
        <v>329</v>
      </c>
      <c r="B330" t="s">
        <v>1416</v>
      </c>
      <c r="C330" t="s">
        <v>1427</v>
      </c>
      <c r="D330" t="s">
        <v>1428</v>
      </c>
    </row>
    <row r="331" spans="1:4">
      <c r="A331" s="1060">
        <v>330</v>
      </c>
      <c r="B331" t="s">
        <v>1416</v>
      </c>
      <c r="C331" t="s">
        <v>1429</v>
      </c>
      <c r="D331" t="s">
        <v>1430</v>
      </c>
    </row>
    <row r="332" spans="1:4">
      <c r="A332" s="1060">
        <v>331</v>
      </c>
      <c r="B332" t="s">
        <v>1416</v>
      </c>
      <c r="C332" t="s">
        <v>1431</v>
      </c>
      <c r="D332" t="s">
        <v>1432</v>
      </c>
    </row>
    <row r="333" spans="1:4">
      <c r="A333" s="1060">
        <v>332</v>
      </c>
      <c r="B333" t="s">
        <v>1416</v>
      </c>
      <c r="C333" t="s">
        <v>1433</v>
      </c>
      <c r="D333" t="s">
        <v>1434</v>
      </c>
    </row>
    <row r="334" spans="1:4">
      <c r="A334" s="1060">
        <v>333</v>
      </c>
      <c r="B334" t="s">
        <v>1416</v>
      </c>
      <c r="C334" t="s">
        <v>1435</v>
      </c>
      <c r="D334" t="s">
        <v>1436</v>
      </c>
    </row>
    <row r="335" spans="1:4">
      <c r="A335" s="1060">
        <v>334</v>
      </c>
      <c r="B335" t="s">
        <v>1416</v>
      </c>
      <c r="C335" t="s">
        <v>1437</v>
      </c>
      <c r="D335" t="s">
        <v>1438</v>
      </c>
    </row>
    <row r="336" spans="1:4">
      <c r="A336" s="1060">
        <v>335</v>
      </c>
      <c r="B336" t="s">
        <v>1416</v>
      </c>
      <c r="C336" t="s">
        <v>1439</v>
      </c>
      <c r="D336" t="s">
        <v>1440</v>
      </c>
    </row>
    <row r="337" spans="1:4">
      <c r="A337" s="1060">
        <v>336</v>
      </c>
      <c r="B337" t="s">
        <v>1416</v>
      </c>
      <c r="C337" t="s">
        <v>1441</v>
      </c>
      <c r="D337" t="s">
        <v>1442</v>
      </c>
    </row>
    <row r="338" spans="1:4">
      <c r="A338" s="1060">
        <v>337</v>
      </c>
      <c r="B338" t="s">
        <v>1416</v>
      </c>
      <c r="C338" t="s">
        <v>1443</v>
      </c>
      <c r="D338" t="s">
        <v>1444</v>
      </c>
    </row>
    <row r="339" spans="1:4">
      <c r="A339" s="1060">
        <v>338</v>
      </c>
      <c r="B339" t="s">
        <v>1416</v>
      </c>
      <c r="C339" t="s">
        <v>1445</v>
      </c>
      <c r="D339" t="s">
        <v>1446</v>
      </c>
    </row>
    <row r="340" spans="1:4">
      <c r="A340" s="1060">
        <v>339</v>
      </c>
      <c r="B340" t="s">
        <v>1416</v>
      </c>
      <c r="C340" t="s">
        <v>1447</v>
      </c>
      <c r="D340" t="s">
        <v>1448</v>
      </c>
    </row>
    <row r="341" spans="1:4">
      <c r="A341" s="1060">
        <v>340</v>
      </c>
      <c r="B341" t="s">
        <v>1416</v>
      </c>
      <c r="C341" t="s">
        <v>1449</v>
      </c>
      <c r="D341" t="s">
        <v>1450</v>
      </c>
    </row>
    <row r="342" spans="1:4">
      <c r="A342" s="1060">
        <v>341</v>
      </c>
      <c r="B342" t="s">
        <v>1416</v>
      </c>
      <c r="C342" t="s">
        <v>1451</v>
      </c>
      <c r="D342" t="s">
        <v>1452</v>
      </c>
    </row>
    <row r="343" spans="1:4">
      <c r="A343" s="1060">
        <v>342</v>
      </c>
      <c r="B343" t="s">
        <v>1416</v>
      </c>
      <c r="C343" t="s">
        <v>1453</v>
      </c>
      <c r="D343" t="s">
        <v>1454</v>
      </c>
    </row>
    <row r="344" spans="1:4">
      <c r="A344" s="1060">
        <v>343</v>
      </c>
      <c r="B344" t="s">
        <v>1416</v>
      </c>
      <c r="C344" t="s">
        <v>1455</v>
      </c>
      <c r="D344" t="s">
        <v>1456</v>
      </c>
    </row>
    <row r="345" spans="1:4">
      <c r="A345" s="1060">
        <v>344</v>
      </c>
      <c r="B345" t="s">
        <v>1457</v>
      </c>
      <c r="C345" t="s">
        <v>1459</v>
      </c>
      <c r="D345" t="s">
        <v>1460</v>
      </c>
    </row>
    <row r="346" spans="1:4">
      <c r="A346" s="1060">
        <v>345</v>
      </c>
      <c r="B346" t="s">
        <v>1457</v>
      </c>
      <c r="C346" t="s">
        <v>1461</v>
      </c>
      <c r="D346" t="s">
        <v>1462</v>
      </c>
    </row>
    <row r="347" spans="1:4">
      <c r="A347" s="1060">
        <v>346</v>
      </c>
      <c r="B347" t="s">
        <v>1457</v>
      </c>
      <c r="C347" t="s">
        <v>1463</v>
      </c>
      <c r="D347" t="s">
        <v>1464</v>
      </c>
    </row>
    <row r="348" spans="1:4">
      <c r="A348" s="1060">
        <v>347</v>
      </c>
      <c r="B348" t="s">
        <v>1457</v>
      </c>
      <c r="C348" t="s">
        <v>1465</v>
      </c>
      <c r="D348" t="s">
        <v>1466</v>
      </c>
    </row>
    <row r="349" spans="1:4">
      <c r="A349" s="1060">
        <v>348</v>
      </c>
      <c r="B349" t="s">
        <v>1457</v>
      </c>
      <c r="C349" t="s">
        <v>1467</v>
      </c>
      <c r="D349" t="s">
        <v>1468</v>
      </c>
    </row>
    <row r="350" spans="1:4">
      <c r="A350" s="1060">
        <v>349</v>
      </c>
      <c r="B350" t="s">
        <v>1457</v>
      </c>
      <c r="C350" t="s">
        <v>1469</v>
      </c>
      <c r="D350" t="s">
        <v>1470</v>
      </c>
    </row>
    <row r="351" spans="1:4">
      <c r="A351" s="1060">
        <v>350</v>
      </c>
      <c r="B351" t="s">
        <v>1457</v>
      </c>
      <c r="C351" t="s">
        <v>1471</v>
      </c>
      <c r="D351" t="s">
        <v>1472</v>
      </c>
    </row>
    <row r="352" spans="1:4">
      <c r="A352" s="1060">
        <v>351</v>
      </c>
      <c r="B352" t="s">
        <v>1457</v>
      </c>
      <c r="C352" t="s">
        <v>1457</v>
      </c>
      <c r="D352" t="s">
        <v>1458</v>
      </c>
    </row>
    <row r="353" spans="1:4">
      <c r="A353" s="1060">
        <v>352</v>
      </c>
      <c r="B353" t="s">
        <v>1457</v>
      </c>
      <c r="C353" t="s">
        <v>1473</v>
      </c>
      <c r="D353" t="s">
        <v>1474</v>
      </c>
    </row>
    <row r="354" spans="1:4">
      <c r="A354" s="1060">
        <v>353</v>
      </c>
      <c r="B354" t="s">
        <v>1457</v>
      </c>
      <c r="C354" t="s">
        <v>1475</v>
      </c>
      <c r="D354" t="s">
        <v>1476</v>
      </c>
    </row>
    <row r="355" spans="1:4">
      <c r="A355" s="1060">
        <v>354</v>
      </c>
      <c r="B355" t="s">
        <v>1457</v>
      </c>
      <c r="C355" t="s">
        <v>1477</v>
      </c>
      <c r="D355" t="s">
        <v>1478</v>
      </c>
    </row>
    <row r="356" spans="1:4">
      <c r="A356" s="1060">
        <v>355</v>
      </c>
      <c r="B356" t="s">
        <v>1457</v>
      </c>
      <c r="C356" t="s">
        <v>1479</v>
      </c>
      <c r="D356" t="s">
        <v>1480</v>
      </c>
    </row>
    <row r="357" spans="1:4">
      <c r="A357" s="1060">
        <v>356</v>
      </c>
      <c r="B357" t="s">
        <v>1457</v>
      </c>
      <c r="C357" t="s">
        <v>1481</v>
      </c>
      <c r="D357" t="s">
        <v>1482</v>
      </c>
    </row>
    <row r="358" spans="1:4">
      <c r="A358" s="1060">
        <v>357</v>
      </c>
      <c r="B358" t="s">
        <v>1457</v>
      </c>
      <c r="C358" t="s">
        <v>1483</v>
      </c>
      <c r="D358" t="s">
        <v>1484</v>
      </c>
    </row>
    <row r="359" spans="1:4">
      <c r="A359" s="1060">
        <v>358</v>
      </c>
      <c r="B359" t="s">
        <v>1457</v>
      </c>
      <c r="C359" t="s">
        <v>1485</v>
      </c>
      <c r="D359" t="s">
        <v>1486</v>
      </c>
    </row>
    <row r="360" spans="1:4">
      <c r="A360" s="1060">
        <v>359</v>
      </c>
      <c r="B360" t="s">
        <v>1457</v>
      </c>
      <c r="C360" t="s">
        <v>1487</v>
      </c>
      <c r="D360" t="s">
        <v>1488</v>
      </c>
    </row>
    <row r="361" spans="1:4">
      <c r="A361" s="1060">
        <v>360</v>
      </c>
      <c r="B361" t="s">
        <v>1457</v>
      </c>
      <c r="C361" t="s">
        <v>1489</v>
      </c>
      <c r="D361" t="s">
        <v>1490</v>
      </c>
    </row>
    <row r="362" spans="1:4">
      <c r="A362" s="1060">
        <v>361</v>
      </c>
      <c r="B362" t="s">
        <v>1457</v>
      </c>
      <c r="C362" t="s">
        <v>1491</v>
      </c>
      <c r="D362" t="s">
        <v>1492</v>
      </c>
    </row>
    <row r="363" spans="1:4">
      <c r="A363" s="1060">
        <v>362</v>
      </c>
      <c r="B363" t="s">
        <v>1457</v>
      </c>
      <c r="C363" t="s">
        <v>1493</v>
      </c>
      <c r="D363" t="s">
        <v>1494</v>
      </c>
    </row>
    <row r="364" spans="1:4">
      <c r="A364" s="1060">
        <v>363</v>
      </c>
      <c r="B364" t="s">
        <v>1457</v>
      </c>
      <c r="C364" t="s">
        <v>1495</v>
      </c>
      <c r="D364" t="s">
        <v>1496</v>
      </c>
    </row>
    <row r="365" spans="1:4">
      <c r="A365" s="1060">
        <v>364</v>
      </c>
      <c r="B365" t="s">
        <v>1457</v>
      </c>
      <c r="C365" t="s">
        <v>1497</v>
      </c>
      <c r="D365" t="s">
        <v>1498</v>
      </c>
    </row>
    <row r="366" spans="1:4">
      <c r="A366" s="1060">
        <v>365</v>
      </c>
      <c r="B366" t="s">
        <v>1457</v>
      </c>
      <c r="C366" t="s">
        <v>1499</v>
      </c>
      <c r="D366" t="s">
        <v>1500</v>
      </c>
    </row>
    <row r="367" spans="1:4">
      <c r="A367" s="1060">
        <v>366</v>
      </c>
      <c r="B367" t="s">
        <v>1457</v>
      </c>
      <c r="C367" t="s">
        <v>1501</v>
      </c>
      <c r="D367" t="s">
        <v>1502</v>
      </c>
    </row>
    <row r="368" spans="1:4">
      <c r="A368" s="1060">
        <v>367</v>
      </c>
      <c r="B368" t="s">
        <v>1457</v>
      </c>
      <c r="C368" t="s">
        <v>1503</v>
      </c>
      <c r="D368" t="s">
        <v>1504</v>
      </c>
    </row>
    <row r="369" spans="1:4">
      <c r="A369" s="1060">
        <v>368</v>
      </c>
      <c r="B369" t="s">
        <v>1457</v>
      </c>
      <c r="C369" t="s">
        <v>1505</v>
      </c>
      <c r="D369" t="s">
        <v>1506</v>
      </c>
    </row>
    <row r="370" spans="1:4">
      <c r="A370" s="1060">
        <v>369</v>
      </c>
      <c r="B370" t="s">
        <v>1457</v>
      </c>
      <c r="C370" t="s">
        <v>1507</v>
      </c>
      <c r="D370" t="s">
        <v>1508</v>
      </c>
    </row>
    <row r="371" spans="1:4">
      <c r="A371" s="1060">
        <v>370</v>
      </c>
      <c r="B371" t="s">
        <v>1509</v>
      </c>
      <c r="C371" t="s">
        <v>1509</v>
      </c>
      <c r="D371" t="s">
        <v>1510</v>
      </c>
    </row>
    <row r="372" spans="1:4">
      <c r="A372" s="1060">
        <v>371</v>
      </c>
      <c r="B372" t="s">
        <v>1511</v>
      </c>
      <c r="C372" t="s">
        <v>1511</v>
      </c>
      <c r="D372" t="s">
        <v>1512</v>
      </c>
    </row>
    <row r="373" spans="1:4">
      <c r="A373" s="1060">
        <v>372</v>
      </c>
      <c r="B373" t="s">
        <v>1513</v>
      </c>
      <c r="C373" t="s">
        <v>1515</v>
      </c>
      <c r="D373" t="s">
        <v>1516</v>
      </c>
    </row>
    <row r="374" spans="1:4">
      <c r="A374" s="1060">
        <v>373</v>
      </c>
      <c r="B374" t="s">
        <v>1513</v>
      </c>
      <c r="C374" t="s">
        <v>1517</v>
      </c>
      <c r="D374" t="s">
        <v>1518</v>
      </c>
    </row>
    <row r="375" spans="1:4">
      <c r="A375" s="1060">
        <v>374</v>
      </c>
      <c r="B375" t="s">
        <v>1513</v>
      </c>
      <c r="C375" t="s">
        <v>1519</v>
      </c>
      <c r="D375" t="s">
        <v>1520</v>
      </c>
    </row>
    <row r="376" spans="1:4">
      <c r="A376" s="1060">
        <v>375</v>
      </c>
      <c r="B376" t="s">
        <v>1513</v>
      </c>
      <c r="C376" t="s">
        <v>1521</v>
      </c>
      <c r="D376" t="s">
        <v>1522</v>
      </c>
    </row>
    <row r="377" spans="1:4">
      <c r="A377" s="1060">
        <v>376</v>
      </c>
      <c r="B377" t="s">
        <v>1513</v>
      </c>
      <c r="C377" t="s">
        <v>1513</v>
      </c>
      <c r="D377" t="s">
        <v>1514</v>
      </c>
    </row>
    <row r="378" spans="1:4">
      <c r="A378" s="1060">
        <v>377</v>
      </c>
      <c r="B378" t="s">
        <v>1513</v>
      </c>
      <c r="C378" t="s">
        <v>1523</v>
      </c>
      <c r="D378" t="s">
        <v>1524</v>
      </c>
    </row>
    <row r="379" spans="1:4">
      <c r="A379" s="1060">
        <v>378</v>
      </c>
      <c r="B379" t="s">
        <v>1513</v>
      </c>
      <c r="C379" t="s">
        <v>1525</v>
      </c>
      <c r="D379" t="s">
        <v>1526</v>
      </c>
    </row>
    <row r="380" spans="1:4">
      <c r="A380" s="1060">
        <v>379</v>
      </c>
      <c r="B380" t="s">
        <v>1513</v>
      </c>
      <c r="C380" t="s">
        <v>1527</v>
      </c>
      <c r="D380" t="s">
        <v>1528</v>
      </c>
    </row>
    <row r="381" spans="1:4">
      <c r="A381" s="1060">
        <v>380</v>
      </c>
      <c r="B381" t="s">
        <v>1513</v>
      </c>
      <c r="C381" t="s">
        <v>1529</v>
      </c>
      <c r="D381" t="s">
        <v>1530</v>
      </c>
    </row>
    <row r="382" spans="1:4">
      <c r="A382" s="1060">
        <v>381</v>
      </c>
      <c r="B382" t="s">
        <v>1513</v>
      </c>
      <c r="C382" t="s">
        <v>1531</v>
      </c>
      <c r="D382" t="s">
        <v>1532</v>
      </c>
    </row>
    <row r="383" spans="1:4">
      <c r="A383" s="1060">
        <v>382</v>
      </c>
      <c r="B383" t="s">
        <v>1513</v>
      </c>
      <c r="C383" t="s">
        <v>1533</v>
      </c>
      <c r="D383" t="s">
        <v>1534</v>
      </c>
    </row>
    <row r="384" spans="1:4">
      <c r="A384" s="1060">
        <v>383</v>
      </c>
      <c r="B384" t="s">
        <v>1513</v>
      </c>
      <c r="C384" t="s">
        <v>1535</v>
      </c>
      <c r="D384" t="s">
        <v>1536</v>
      </c>
    </row>
    <row r="385" spans="1:4">
      <c r="A385" s="1060">
        <v>384</v>
      </c>
      <c r="B385" t="s">
        <v>1513</v>
      </c>
      <c r="C385" t="s">
        <v>1537</v>
      </c>
      <c r="D385" t="s">
        <v>1538</v>
      </c>
    </row>
    <row r="386" spans="1:4">
      <c r="A386" s="1060">
        <v>385</v>
      </c>
      <c r="B386" t="s">
        <v>1513</v>
      </c>
      <c r="C386" t="s">
        <v>1539</v>
      </c>
      <c r="D386" t="s">
        <v>1540</v>
      </c>
    </row>
    <row r="387" spans="1:4">
      <c r="A387" s="1060">
        <v>386</v>
      </c>
      <c r="B387" t="s">
        <v>1513</v>
      </c>
      <c r="C387" t="s">
        <v>1541</v>
      </c>
      <c r="D387" t="s">
        <v>1542</v>
      </c>
    </row>
    <row r="388" spans="1:4">
      <c r="A388" s="1060">
        <v>387</v>
      </c>
      <c r="B388" t="s">
        <v>1513</v>
      </c>
      <c r="C388" t="s">
        <v>1543</v>
      </c>
      <c r="D388" t="s">
        <v>1544</v>
      </c>
    </row>
    <row r="389" spans="1:4">
      <c r="A389" s="1060">
        <v>388</v>
      </c>
      <c r="B389" t="s">
        <v>1513</v>
      </c>
      <c r="C389" t="s">
        <v>1545</v>
      </c>
      <c r="D389" t="s">
        <v>1546</v>
      </c>
    </row>
    <row r="390" spans="1:4">
      <c r="A390" s="1060">
        <v>389</v>
      </c>
      <c r="B390" t="s">
        <v>1513</v>
      </c>
      <c r="C390" t="s">
        <v>1547</v>
      </c>
      <c r="D390" t="s">
        <v>1548</v>
      </c>
    </row>
    <row r="391" spans="1:4">
      <c r="A391" s="1060">
        <v>390</v>
      </c>
      <c r="B391" t="s">
        <v>1513</v>
      </c>
      <c r="C391" t="s">
        <v>1549</v>
      </c>
      <c r="D391" t="s">
        <v>1550</v>
      </c>
    </row>
    <row r="392" spans="1:4">
      <c r="A392" s="1060">
        <v>391</v>
      </c>
      <c r="B392" t="s">
        <v>1513</v>
      </c>
      <c r="C392" t="s">
        <v>1551</v>
      </c>
      <c r="D392" t="s">
        <v>1552</v>
      </c>
    </row>
    <row r="393" spans="1:4">
      <c r="A393" s="1060">
        <v>392</v>
      </c>
      <c r="B393" t="s">
        <v>1553</v>
      </c>
      <c r="C393" t="s">
        <v>1067</v>
      </c>
      <c r="D393" t="s">
        <v>1555</v>
      </c>
    </row>
    <row r="394" spans="1:4">
      <c r="A394" s="1060">
        <v>393</v>
      </c>
      <c r="B394" t="s">
        <v>1553</v>
      </c>
      <c r="C394" t="s">
        <v>1556</v>
      </c>
      <c r="D394" t="s">
        <v>1557</v>
      </c>
    </row>
    <row r="395" spans="1:4">
      <c r="A395" s="1060">
        <v>394</v>
      </c>
      <c r="B395" t="s">
        <v>1553</v>
      </c>
      <c r="C395" t="s">
        <v>1558</v>
      </c>
      <c r="D395" t="s">
        <v>1559</v>
      </c>
    </row>
    <row r="396" spans="1:4">
      <c r="A396" s="1060">
        <v>395</v>
      </c>
      <c r="B396" t="s">
        <v>1553</v>
      </c>
      <c r="C396" t="s">
        <v>1560</v>
      </c>
      <c r="D396" t="s">
        <v>1561</v>
      </c>
    </row>
    <row r="397" spans="1:4">
      <c r="A397" s="1060">
        <v>396</v>
      </c>
      <c r="B397" t="s">
        <v>1553</v>
      </c>
      <c r="C397" t="s">
        <v>1562</v>
      </c>
      <c r="D397" t="s">
        <v>1563</v>
      </c>
    </row>
    <row r="398" spans="1:4">
      <c r="A398" s="1060">
        <v>397</v>
      </c>
      <c r="B398" t="s">
        <v>1553</v>
      </c>
      <c r="C398" t="s">
        <v>1564</v>
      </c>
      <c r="D398" t="s">
        <v>1565</v>
      </c>
    </row>
    <row r="399" spans="1:4">
      <c r="A399" s="1060">
        <v>398</v>
      </c>
      <c r="B399" t="s">
        <v>1553</v>
      </c>
      <c r="C399" t="s">
        <v>1553</v>
      </c>
      <c r="D399" t="s">
        <v>1554</v>
      </c>
    </row>
    <row r="400" spans="1:4">
      <c r="A400" s="1060">
        <v>399</v>
      </c>
      <c r="B400" t="s">
        <v>1553</v>
      </c>
      <c r="C400" t="s">
        <v>1566</v>
      </c>
      <c r="D400" t="s">
        <v>1567</v>
      </c>
    </row>
    <row r="401" spans="1:4">
      <c r="A401" s="1060">
        <v>400</v>
      </c>
      <c r="B401" t="s">
        <v>1553</v>
      </c>
      <c r="C401" t="s">
        <v>1568</v>
      </c>
      <c r="D401" t="s">
        <v>1569</v>
      </c>
    </row>
    <row r="402" spans="1:4">
      <c r="A402" s="1060">
        <v>401</v>
      </c>
      <c r="B402" t="s">
        <v>1553</v>
      </c>
      <c r="C402" t="s">
        <v>1570</v>
      </c>
      <c r="D402" t="s">
        <v>1571</v>
      </c>
    </row>
    <row r="403" spans="1:4">
      <c r="A403" s="1060">
        <v>402</v>
      </c>
      <c r="B403" t="s">
        <v>1553</v>
      </c>
      <c r="C403" t="s">
        <v>1572</v>
      </c>
      <c r="D403" t="s">
        <v>1573</v>
      </c>
    </row>
    <row r="404" spans="1:4">
      <c r="A404" s="1060">
        <v>403</v>
      </c>
      <c r="B404" t="s">
        <v>1553</v>
      </c>
      <c r="C404" t="s">
        <v>1574</v>
      </c>
      <c r="D404" t="s">
        <v>1575</v>
      </c>
    </row>
    <row r="405" spans="1:4">
      <c r="A405" s="1060">
        <v>404</v>
      </c>
      <c r="B405" t="s">
        <v>1553</v>
      </c>
      <c r="C405" t="s">
        <v>1576</v>
      </c>
      <c r="D405" t="s">
        <v>1577</v>
      </c>
    </row>
    <row r="406" spans="1:4">
      <c r="A406" s="1060">
        <v>405</v>
      </c>
      <c r="B406" t="s">
        <v>1553</v>
      </c>
      <c r="C406" t="s">
        <v>1578</v>
      </c>
      <c r="D406" t="s">
        <v>1579</v>
      </c>
    </row>
    <row r="407" spans="1:4">
      <c r="A407" s="1060">
        <v>406</v>
      </c>
      <c r="B407" t="s">
        <v>1553</v>
      </c>
      <c r="C407" t="s">
        <v>1580</v>
      </c>
      <c r="D407" t="s">
        <v>1581</v>
      </c>
    </row>
    <row r="408" spans="1:4">
      <c r="A408" s="1060">
        <v>407</v>
      </c>
      <c r="B408" t="s">
        <v>1553</v>
      </c>
      <c r="C408" t="s">
        <v>1582</v>
      </c>
      <c r="D408" t="s">
        <v>1583</v>
      </c>
    </row>
    <row r="409" spans="1:4">
      <c r="A409" s="1060">
        <v>408</v>
      </c>
      <c r="B409" t="s">
        <v>1553</v>
      </c>
      <c r="C409" t="s">
        <v>1584</v>
      </c>
      <c r="D409" t="s">
        <v>1585</v>
      </c>
    </row>
    <row r="410" spans="1:4">
      <c r="A410" s="1060">
        <v>409</v>
      </c>
      <c r="B410" t="s">
        <v>1586</v>
      </c>
      <c r="C410" t="s">
        <v>1588</v>
      </c>
      <c r="D410" t="s">
        <v>1589</v>
      </c>
    </row>
    <row r="411" spans="1:4">
      <c r="A411" s="1060">
        <v>410</v>
      </c>
      <c r="B411" t="s">
        <v>1586</v>
      </c>
      <c r="C411" t="s">
        <v>1590</v>
      </c>
      <c r="D411" t="s">
        <v>1591</v>
      </c>
    </row>
    <row r="412" spans="1:4">
      <c r="A412" s="1060">
        <v>411</v>
      </c>
      <c r="B412" t="s">
        <v>1586</v>
      </c>
      <c r="C412" t="s">
        <v>1592</v>
      </c>
      <c r="D412" t="s">
        <v>1593</v>
      </c>
    </row>
    <row r="413" spans="1:4">
      <c r="A413" s="1060">
        <v>412</v>
      </c>
      <c r="B413" t="s">
        <v>1586</v>
      </c>
      <c r="C413" t="s">
        <v>1594</v>
      </c>
      <c r="D413" t="s">
        <v>1595</v>
      </c>
    </row>
    <row r="414" spans="1:4">
      <c r="A414" s="1060">
        <v>413</v>
      </c>
      <c r="B414" t="s">
        <v>1586</v>
      </c>
      <c r="C414" t="s">
        <v>1596</v>
      </c>
      <c r="D414" t="s">
        <v>1597</v>
      </c>
    </row>
    <row r="415" spans="1:4">
      <c r="A415" s="1060">
        <v>414</v>
      </c>
      <c r="B415" t="s">
        <v>1586</v>
      </c>
      <c r="C415" t="s">
        <v>1598</v>
      </c>
      <c r="D415" t="s">
        <v>1599</v>
      </c>
    </row>
    <row r="416" spans="1:4">
      <c r="A416" s="1060">
        <v>415</v>
      </c>
      <c r="B416" t="s">
        <v>1586</v>
      </c>
      <c r="C416" t="s">
        <v>1600</v>
      </c>
      <c r="D416" t="s">
        <v>1601</v>
      </c>
    </row>
    <row r="417" spans="1:4">
      <c r="A417" s="1060">
        <v>416</v>
      </c>
      <c r="B417" t="s">
        <v>1586</v>
      </c>
      <c r="C417" t="s">
        <v>1602</v>
      </c>
      <c r="D417" t="s">
        <v>1603</v>
      </c>
    </row>
    <row r="418" spans="1:4">
      <c r="A418" s="1060">
        <v>417</v>
      </c>
      <c r="B418" t="s">
        <v>1586</v>
      </c>
      <c r="C418" t="s">
        <v>1604</v>
      </c>
      <c r="D418" t="s">
        <v>1605</v>
      </c>
    </row>
    <row r="419" spans="1:4">
      <c r="A419" s="1060">
        <v>418</v>
      </c>
      <c r="B419" t="s">
        <v>1586</v>
      </c>
      <c r="C419" t="s">
        <v>1606</v>
      </c>
      <c r="D419" t="s">
        <v>1607</v>
      </c>
    </row>
    <row r="420" spans="1:4">
      <c r="A420" s="1060">
        <v>419</v>
      </c>
      <c r="B420" t="s">
        <v>1586</v>
      </c>
      <c r="C420" t="s">
        <v>1608</v>
      </c>
      <c r="D420" t="s">
        <v>1609</v>
      </c>
    </row>
    <row r="421" spans="1:4">
      <c r="A421" s="1060">
        <v>420</v>
      </c>
      <c r="B421" t="s">
        <v>1586</v>
      </c>
      <c r="C421" t="s">
        <v>1586</v>
      </c>
      <c r="D421" t="s">
        <v>1587</v>
      </c>
    </row>
    <row r="422" spans="1:4">
      <c r="A422" s="1060">
        <v>421</v>
      </c>
      <c r="B422" t="s">
        <v>1586</v>
      </c>
      <c r="C422" t="s">
        <v>1610</v>
      </c>
      <c r="D422" t="s">
        <v>1611</v>
      </c>
    </row>
    <row r="423" spans="1:4">
      <c r="A423" s="1060">
        <v>422</v>
      </c>
      <c r="B423" t="s">
        <v>1586</v>
      </c>
      <c r="C423" t="s">
        <v>1612</v>
      </c>
      <c r="D423" t="s">
        <v>1613</v>
      </c>
    </row>
    <row r="424" spans="1:4">
      <c r="A424" s="1060">
        <v>423</v>
      </c>
      <c r="B424" t="s">
        <v>1586</v>
      </c>
      <c r="C424" t="s">
        <v>1614</v>
      </c>
      <c r="D424" t="s">
        <v>1615</v>
      </c>
    </row>
    <row r="425" spans="1:4">
      <c r="A425" s="1060">
        <v>424</v>
      </c>
      <c r="B425" t="s">
        <v>1586</v>
      </c>
      <c r="C425" t="s">
        <v>1261</v>
      </c>
      <c r="D425" t="s">
        <v>1616</v>
      </c>
    </row>
    <row r="426" spans="1:4">
      <c r="A426" s="1060">
        <v>425</v>
      </c>
      <c r="B426" t="s">
        <v>1586</v>
      </c>
      <c r="C426" t="s">
        <v>1617</v>
      </c>
      <c r="D426" t="s">
        <v>1618</v>
      </c>
    </row>
    <row r="427" spans="1:4">
      <c r="A427" s="1060">
        <v>426</v>
      </c>
      <c r="B427" t="s">
        <v>1586</v>
      </c>
      <c r="C427" t="s">
        <v>1619</v>
      </c>
      <c r="D427" t="s">
        <v>1620</v>
      </c>
    </row>
    <row r="428" spans="1:4">
      <c r="A428" s="1060">
        <v>427</v>
      </c>
      <c r="B428" t="s">
        <v>1586</v>
      </c>
      <c r="C428" t="s">
        <v>1621</v>
      </c>
      <c r="D428" t="s">
        <v>1622</v>
      </c>
    </row>
    <row r="429" spans="1:4">
      <c r="A429" s="1060">
        <v>428</v>
      </c>
      <c r="B429" t="s">
        <v>1586</v>
      </c>
      <c r="C429" t="s">
        <v>1623</v>
      </c>
      <c r="D429" t="s">
        <v>1624</v>
      </c>
    </row>
    <row r="430" spans="1:4">
      <c r="A430" s="1060">
        <v>429</v>
      </c>
      <c r="B430" t="s">
        <v>1586</v>
      </c>
      <c r="C430" t="s">
        <v>1625</v>
      </c>
      <c r="D430" t="s">
        <v>1626</v>
      </c>
    </row>
    <row r="431" spans="1:4">
      <c r="A431" s="1060">
        <v>430</v>
      </c>
      <c r="B431" t="s">
        <v>1586</v>
      </c>
      <c r="C431" t="s">
        <v>1627</v>
      </c>
      <c r="D431" t="s">
        <v>1628</v>
      </c>
    </row>
    <row r="432" spans="1:4">
      <c r="A432" s="1060">
        <v>431</v>
      </c>
      <c r="B432" t="s">
        <v>1586</v>
      </c>
      <c r="C432" t="s">
        <v>868</v>
      </c>
      <c r="D432" t="s">
        <v>1629</v>
      </c>
    </row>
    <row r="433" spans="1:4">
      <c r="A433" s="1060">
        <v>432</v>
      </c>
      <c r="B433" t="s">
        <v>1586</v>
      </c>
      <c r="C433" t="s">
        <v>1630</v>
      </c>
      <c r="D433" t="s">
        <v>1631</v>
      </c>
    </row>
    <row r="434" spans="1:4">
      <c r="A434" s="1060">
        <v>433</v>
      </c>
      <c r="B434" t="s">
        <v>1632</v>
      </c>
      <c r="C434" t="s">
        <v>1634</v>
      </c>
      <c r="D434" t="s">
        <v>1635</v>
      </c>
    </row>
    <row r="435" spans="1:4">
      <c r="A435" s="1060">
        <v>434</v>
      </c>
      <c r="B435" t="s">
        <v>1632</v>
      </c>
      <c r="C435" t="s">
        <v>1636</v>
      </c>
      <c r="D435" t="s">
        <v>1637</v>
      </c>
    </row>
    <row r="436" spans="1:4">
      <c r="A436" s="1060">
        <v>435</v>
      </c>
      <c r="B436" t="s">
        <v>1632</v>
      </c>
      <c r="C436" t="s">
        <v>1638</v>
      </c>
      <c r="D436" t="s">
        <v>1639</v>
      </c>
    </row>
    <row r="437" spans="1:4">
      <c r="A437" s="1060">
        <v>436</v>
      </c>
      <c r="B437" t="s">
        <v>1632</v>
      </c>
      <c r="C437" t="s">
        <v>1640</v>
      </c>
      <c r="D437" t="s">
        <v>1641</v>
      </c>
    </row>
    <row r="438" spans="1:4">
      <c r="A438" s="1060">
        <v>437</v>
      </c>
      <c r="B438" t="s">
        <v>1632</v>
      </c>
      <c r="C438" t="s">
        <v>1642</v>
      </c>
      <c r="D438" t="s">
        <v>1643</v>
      </c>
    </row>
    <row r="439" spans="1:4">
      <c r="A439" s="1060">
        <v>438</v>
      </c>
      <c r="B439" t="s">
        <v>1632</v>
      </c>
      <c r="C439" t="s">
        <v>1644</v>
      </c>
      <c r="D439" t="s">
        <v>1645</v>
      </c>
    </row>
    <row r="440" spans="1:4">
      <c r="A440" s="1060">
        <v>439</v>
      </c>
      <c r="B440" t="s">
        <v>1632</v>
      </c>
      <c r="C440" t="s">
        <v>1646</v>
      </c>
      <c r="D440" t="s">
        <v>1647</v>
      </c>
    </row>
    <row r="441" spans="1:4">
      <c r="A441" s="1060">
        <v>440</v>
      </c>
      <c r="B441" t="s">
        <v>1632</v>
      </c>
      <c r="C441" t="s">
        <v>1648</v>
      </c>
      <c r="D441" t="s">
        <v>1649</v>
      </c>
    </row>
    <row r="442" spans="1:4">
      <c r="A442" s="1060">
        <v>441</v>
      </c>
      <c r="B442" t="s">
        <v>1632</v>
      </c>
      <c r="C442" t="s">
        <v>1650</v>
      </c>
      <c r="D442" t="s">
        <v>1651</v>
      </c>
    </row>
    <row r="443" spans="1:4">
      <c r="A443" s="1060">
        <v>442</v>
      </c>
      <c r="B443" t="s">
        <v>1632</v>
      </c>
      <c r="C443" t="s">
        <v>1632</v>
      </c>
      <c r="D443" t="s">
        <v>1633</v>
      </c>
    </row>
    <row r="444" spans="1:4">
      <c r="A444" s="1060">
        <v>443</v>
      </c>
      <c r="B444" t="s">
        <v>1632</v>
      </c>
      <c r="C444" t="s">
        <v>1652</v>
      </c>
      <c r="D444" t="s">
        <v>1653</v>
      </c>
    </row>
    <row r="445" spans="1:4">
      <c r="A445" s="1060">
        <v>444</v>
      </c>
      <c r="B445" t="s">
        <v>1632</v>
      </c>
      <c r="C445" t="s">
        <v>1654</v>
      </c>
      <c r="D445" t="s">
        <v>1655</v>
      </c>
    </row>
    <row r="446" spans="1:4">
      <c r="A446" s="1060">
        <v>445</v>
      </c>
      <c r="B446" t="s">
        <v>1632</v>
      </c>
      <c r="C446" t="s">
        <v>1656</v>
      </c>
      <c r="D446" t="s">
        <v>1657</v>
      </c>
    </row>
    <row r="447" spans="1:4">
      <c r="A447" s="1060">
        <v>446</v>
      </c>
      <c r="B447" t="s">
        <v>1632</v>
      </c>
      <c r="C447" t="s">
        <v>1658</v>
      </c>
      <c r="D447" t="s">
        <v>1659</v>
      </c>
    </row>
    <row r="448" spans="1:4">
      <c r="A448" s="1060">
        <v>447</v>
      </c>
      <c r="B448" t="s">
        <v>1632</v>
      </c>
      <c r="C448" t="s">
        <v>1660</v>
      </c>
      <c r="D448" t="s">
        <v>1661</v>
      </c>
    </row>
    <row r="449" spans="1:4">
      <c r="A449" s="1060">
        <v>448</v>
      </c>
      <c r="B449" t="s">
        <v>1632</v>
      </c>
      <c r="C449" t="s">
        <v>1662</v>
      </c>
      <c r="D449" t="s">
        <v>1663</v>
      </c>
    </row>
    <row r="450" spans="1:4">
      <c r="A450" s="1060">
        <v>449</v>
      </c>
      <c r="B450" t="s">
        <v>1632</v>
      </c>
      <c r="C450" t="s">
        <v>1394</v>
      </c>
      <c r="D450" t="s">
        <v>1664</v>
      </c>
    </row>
    <row r="451" spans="1:4">
      <c r="A451" s="1060">
        <v>450</v>
      </c>
      <c r="B451" t="s">
        <v>1632</v>
      </c>
      <c r="C451" t="s">
        <v>1445</v>
      </c>
      <c r="D451" t="s">
        <v>1665</v>
      </c>
    </row>
    <row r="452" spans="1:4">
      <c r="A452" s="1060">
        <v>451</v>
      </c>
      <c r="B452" t="s">
        <v>1632</v>
      </c>
      <c r="C452" t="s">
        <v>1666</v>
      </c>
      <c r="D452" t="s">
        <v>1667</v>
      </c>
    </row>
    <row r="453" spans="1:4">
      <c r="A453" s="1060">
        <v>452</v>
      </c>
      <c r="B453" t="s">
        <v>1632</v>
      </c>
      <c r="C453" t="s">
        <v>1668</v>
      </c>
      <c r="D453" t="s">
        <v>1669</v>
      </c>
    </row>
    <row r="454" spans="1:4">
      <c r="A454" s="1060">
        <v>453</v>
      </c>
      <c r="B454" t="s">
        <v>1632</v>
      </c>
      <c r="C454" t="s">
        <v>1670</v>
      </c>
      <c r="D454" t="s">
        <v>1671</v>
      </c>
    </row>
    <row r="455" spans="1:4">
      <c r="A455" s="1060">
        <v>454</v>
      </c>
      <c r="B455" t="s">
        <v>1632</v>
      </c>
      <c r="C455" t="s">
        <v>1672</v>
      </c>
      <c r="D455" t="s">
        <v>1673</v>
      </c>
    </row>
    <row r="456" spans="1:4">
      <c r="A456" s="1060">
        <v>455</v>
      </c>
      <c r="B456" t="s">
        <v>1632</v>
      </c>
      <c r="C456" t="s">
        <v>1674</v>
      </c>
      <c r="D456" t="s">
        <v>1675</v>
      </c>
    </row>
    <row r="457" spans="1:4">
      <c r="A457" s="1060">
        <v>456</v>
      </c>
      <c r="B457" t="s">
        <v>1632</v>
      </c>
      <c r="C457" t="s">
        <v>1676</v>
      </c>
      <c r="D457" t="s">
        <v>1677</v>
      </c>
    </row>
    <row r="458" spans="1:4">
      <c r="A458" s="1060">
        <v>457</v>
      </c>
      <c r="B458" t="s">
        <v>1632</v>
      </c>
      <c r="C458" t="s">
        <v>1678</v>
      </c>
      <c r="D458" t="s">
        <v>1679</v>
      </c>
    </row>
    <row r="459" spans="1:4">
      <c r="A459" s="1060">
        <v>458</v>
      </c>
      <c r="B459" t="s">
        <v>1680</v>
      </c>
      <c r="C459" t="s">
        <v>1682</v>
      </c>
      <c r="D459" t="s">
        <v>1683</v>
      </c>
    </row>
    <row r="460" spans="1:4">
      <c r="A460" s="1060">
        <v>459</v>
      </c>
      <c r="B460" t="s">
        <v>1680</v>
      </c>
      <c r="C460" t="s">
        <v>1684</v>
      </c>
      <c r="D460" t="s">
        <v>1685</v>
      </c>
    </row>
    <row r="461" spans="1:4">
      <c r="A461" s="1060">
        <v>460</v>
      </c>
      <c r="B461" t="s">
        <v>1680</v>
      </c>
      <c r="C461" t="s">
        <v>1686</v>
      </c>
      <c r="D461" t="s">
        <v>1687</v>
      </c>
    </row>
    <row r="462" spans="1:4">
      <c r="A462" s="1060">
        <v>461</v>
      </c>
      <c r="B462" t="s">
        <v>1680</v>
      </c>
      <c r="C462" t="s">
        <v>1688</v>
      </c>
      <c r="D462" t="s">
        <v>1689</v>
      </c>
    </row>
    <row r="463" spans="1:4">
      <c r="A463" s="1060">
        <v>462</v>
      </c>
      <c r="B463" t="s">
        <v>1680</v>
      </c>
      <c r="C463" t="s">
        <v>1690</v>
      </c>
      <c r="D463" t="s">
        <v>1691</v>
      </c>
    </row>
    <row r="464" spans="1:4">
      <c r="A464" s="1060">
        <v>463</v>
      </c>
      <c r="B464" t="s">
        <v>1680</v>
      </c>
      <c r="C464" t="s">
        <v>1680</v>
      </c>
      <c r="D464" t="s">
        <v>1681</v>
      </c>
    </row>
    <row r="465" spans="1:4">
      <c r="A465" s="1060">
        <v>464</v>
      </c>
      <c r="B465" t="s">
        <v>1680</v>
      </c>
      <c r="C465" t="s">
        <v>1692</v>
      </c>
      <c r="D465" t="s">
        <v>1693</v>
      </c>
    </row>
    <row r="466" spans="1:4">
      <c r="A466" s="1060">
        <v>465</v>
      </c>
      <c r="B466" t="s">
        <v>1680</v>
      </c>
      <c r="C466" t="s">
        <v>1694</v>
      </c>
      <c r="D466" t="s">
        <v>1695</v>
      </c>
    </row>
    <row r="467" spans="1:4">
      <c r="A467" s="1060">
        <v>466</v>
      </c>
      <c r="B467" t="s">
        <v>1680</v>
      </c>
      <c r="C467" t="s">
        <v>1696</v>
      </c>
      <c r="D467" t="s">
        <v>1697</v>
      </c>
    </row>
    <row r="468" spans="1:4">
      <c r="A468" s="1060">
        <v>467</v>
      </c>
      <c r="B468" t="s">
        <v>1680</v>
      </c>
      <c r="C468" t="s">
        <v>1698</v>
      </c>
      <c r="D468" t="s">
        <v>1699</v>
      </c>
    </row>
    <row r="469" spans="1:4">
      <c r="A469" s="1060">
        <v>468</v>
      </c>
      <c r="B469" t="s">
        <v>1680</v>
      </c>
      <c r="C469" t="s">
        <v>1700</v>
      </c>
      <c r="D469" t="s">
        <v>1701</v>
      </c>
    </row>
    <row r="470" spans="1:4">
      <c r="A470" s="1060">
        <v>469</v>
      </c>
      <c r="B470" t="s">
        <v>1680</v>
      </c>
      <c r="C470" t="s">
        <v>1702</v>
      </c>
      <c r="D470" t="s">
        <v>1703</v>
      </c>
    </row>
    <row r="471" spans="1:4">
      <c r="A471" s="1060">
        <v>470</v>
      </c>
      <c r="B471" t="s">
        <v>1680</v>
      </c>
      <c r="C471" t="s">
        <v>1704</v>
      </c>
      <c r="D471" t="s">
        <v>1705</v>
      </c>
    </row>
    <row r="472" spans="1:4">
      <c r="A472" s="1060">
        <v>471</v>
      </c>
      <c r="B472" t="s">
        <v>1680</v>
      </c>
      <c r="C472" t="s">
        <v>1706</v>
      </c>
      <c r="D472" t="s">
        <v>1707</v>
      </c>
    </row>
    <row r="473" spans="1:4">
      <c r="A473" s="1060">
        <v>472</v>
      </c>
      <c r="B473" t="s">
        <v>1680</v>
      </c>
      <c r="C473" t="s">
        <v>1708</v>
      </c>
      <c r="D473" t="s">
        <v>1709</v>
      </c>
    </row>
    <row r="474" spans="1:4">
      <c r="A474" s="1060">
        <v>473</v>
      </c>
      <c r="B474" t="s">
        <v>1680</v>
      </c>
      <c r="C474" t="s">
        <v>1710</v>
      </c>
      <c r="D474" t="s">
        <v>1711</v>
      </c>
    </row>
    <row r="475" spans="1:4">
      <c r="A475" s="1060">
        <v>474</v>
      </c>
      <c r="B475" t="s">
        <v>1680</v>
      </c>
      <c r="C475" t="s">
        <v>1712</v>
      </c>
      <c r="D475" t="s">
        <v>1713</v>
      </c>
    </row>
    <row r="476" spans="1:4">
      <c r="A476" s="1060">
        <v>475</v>
      </c>
      <c r="B476" t="s">
        <v>1680</v>
      </c>
      <c r="C476" t="s">
        <v>1714</v>
      </c>
      <c r="D476" t="s">
        <v>1715</v>
      </c>
    </row>
    <row r="477" spans="1:4">
      <c r="A477" s="1060">
        <v>476</v>
      </c>
      <c r="B477" t="s">
        <v>1716</v>
      </c>
      <c r="C477" t="s">
        <v>830</v>
      </c>
      <c r="D477" t="s">
        <v>1718</v>
      </c>
    </row>
    <row r="478" spans="1:4">
      <c r="A478" s="1060">
        <v>477</v>
      </c>
      <c r="B478" t="s">
        <v>1716</v>
      </c>
      <c r="C478" t="s">
        <v>1719</v>
      </c>
      <c r="D478" t="s">
        <v>1720</v>
      </c>
    </row>
    <row r="479" spans="1:4">
      <c r="A479" s="1060">
        <v>478</v>
      </c>
      <c r="B479" t="s">
        <v>1716</v>
      </c>
      <c r="C479" t="s">
        <v>1721</v>
      </c>
      <c r="D479" t="s">
        <v>1722</v>
      </c>
    </row>
    <row r="480" spans="1:4">
      <c r="A480" s="1060">
        <v>479</v>
      </c>
      <c r="B480" t="s">
        <v>1716</v>
      </c>
      <c r="C480" t="s">
        <v>1723</v>
      </c>
      <c r="D480" t="s">
        <v>1724</v>
      </c>
    </row>
    <row r="481" spans="1:4">
      <c r="A481" s="1060">
        <v>480</v>
      </c>
      <c r="B481" t="s">
        <v>1716</v>
      </c>
      <c r="C481" t="s">
        <v>1725</v>
      </c>
      <c r="D481" t="s">
        <v>1726</v>
      </c>
    </row>
    <row r="482" spans="1:4">
      <c r="A482" s="1060">
        <v>481</v>
      </c>
      <c r="B482" t="s">
        <v>1716</v>
      </c>
      <c r="C482" t="s">
        <v>1727</v>
      </c>
      <c r="D482" t="s">
        <v>1728</v>
      </c>
    </row>
    <row r="483" spans="1:4">
      <c r="A483" s="1060">
        <v>482</v>
      </c>
      <c r="B483" t="s">
        <v>1716</v>
      </c>
      <c r="C483" t="s">
        <v>1716</v>
      </c>
      <c r="D483" t="s">
        <v>1717</v>
      </c>
    </row>
    <row r="484" spans="1:4">
      <c r="A484" s="1060">
        <v>483</v>
      </c>
      <c r="B484" t="s">
        <v>1716</v>
      </c>
      <c r="C484" t="s">
        <v>1729</v>
      </c>
      <c r="D484" t="s">
        <v>1730</v>
      </c>
    </row>
    <row r="485" spans="1:4">
      <c r="A485" s="1060">
        <v>484</v>
      </c>
      <c r="B485" t="s">
        <v>1716</v>
      </c>
      <c r="C485" t="s">
        <v>1731</v>
      </c>
      <c r="D485" t="s">
        <v>1732</v>
      </c>
    </row>
    <row r="486" spans="1:4">
      <c r="A486" s="1060">
        <v>485</v>
      </c>
      <c r="B486" t="s">
        <v>1716</v>
      </c>
      <c r="C486" t="s">
        <v>1733</v>
      </c>
      <c r="D486" t="s">
        <v>1734</v>
      </c>
    </row>
    <row r="487" spans="1:4">
      <c r="A487" s="1060">
        <v>486</v>
      </c>
      <c r="B487" t="s">
        <v>1716</v>
      </c>
      <c r="C487" t="s">
        <v>1735</v>
      </c>
      <c r="D487" t="s">
        <v>1736</v>
      </c>
    </row>
    <row r="488" spans="1:4">
      <c r="A488" s="1060">
        <v>487</v>
      </c>
      <c r="B488" t="s">
        <v>1716</v>
      </c>
      <c r="C488" t="s">
        <v>1737</v>
      </c>
      <c r="D488" t="s">
        <v>1738</v>
      </c>
    </row>
    <row r="489" spans="1:4">
      <c r="A489" s="1060">
        <v>488</v>
      </c>
      <c r="B489" t="s">
        <v>1716</v>
      </c>
      <c r="C489" t="s">
        <v>1739</v>
      </c>
      <c r="D489" t="s">
        <v>1740</v>
      </c>
    </row>
    <row r="490" spans="1:4">
      <c r="A490" s="1060">
        <v>489</v>
      </c>
      <c r="B490" t="s">
        <v>1716</v>
      </c>
      <c r="C490" t="s">
        <v>1741</v>
      </c>
      <c r="D490" t="s">
        <v>1742</v>
      </c>
    </row>
    <row r="491" spans="1:4">
      <c r="A491" s="1060">
        <v>490</v>
      </c>
      <c r="B491" t="s">
        <v>1716</v>
      </c>
      <c r="C491" t="s">
        <v>1743</v>
      </c>
      <c r="D491" t="s">
        <v>1744</v>
      </c>
    </row>
    <row r="492" spans="1:4">
      <c r="A492" s="1060">
        <v>491</v>
      </c>
      <c r="B492" t="s">
        <v>1716</v>
      </c>
      <c r="C492" t="s">
        <v>1745</v>
      </c>
      <c r="D492" t="s">
        <v>1746</v>
      </c>
    </row>
    <row r="493" spans="1:4">
      <c r="A493" s="1060">
        <v>492</v>
      </c>
      <c r="B493" t="s">
        <v>1716</v>
      </c>
      <c r="C493" t="s">
        <v>1747</v>
      </c>
      <c r="D493" t="s">
        <v>1748</v>
      </c>
    </row>
    <row r="494" spans="1:4">
      <c r="A494" s="1060">
        <v>493</v>
      </c>
      <c r="B494" t="s">
        <v>1716</v>
      </c>
      <c r="C494" t="s">
        <v>1749</v>
      </c>
      <c r="D494" t="s">
        <v>1750</v>
      </c>
    </row>
    <row r="495" spans="1:4">
      <c r="A495" s="1060">
        <v>494</v>
      </c>
      <c r="B495" t="s">
        <v>1716</v>
      </c>
      <c r="C495" t="s">
        <v>1751</v>
      </c>
      <c r="D495" t="s">
        <v>1752</v>
      </c>
    </row>
    <row r="496" spans="1:4">
      <c r="A496" s="1060">
        <v>495</v>
      </c>
      <c r="B496" t="s">
        <v>1716</v>
      </c>
      <c r="C496" t="s">
        <v>1753</v>
      </c>
      <c r="D496" t="s">
        <v>1754</v>
      </c>
    </row>
    <row r="497" spans="1:4">
      <c r="A497" s="1060">
        <v>496</v>
      </c>
      <c r="B497" t="s">
        <v>1716</v>
      </c>
      <c r="C497" t="s">
        <v>1755</v>
      </c>
      <c r="D497" t="s">
        <v>1756</v>
      </c>
    </row>
    <row r="498" spans="1:4">
      <c r="A498" s="1060">
        <v>497</v>
      </c>
      <c r="B498" t="s">
        <v>1757</v>
      </c>
      <c r="C498" t="s">
        <v>1759</v>
      </c>
      <c r="D498" t="s">
        <v>1760</v>
      </c>
    </row>
    <row r="499" spans="1:4">
      <c r="A499" s="1060">
        <v>498</v>
      </c>
      <c r="B499" t="s">
        <v>1757</v>
      </c>
      <c r="C499" t="s">
        <v>1761</v>
      </c>
      <c r="D499" t="s">
        <v>1762</v>
      </c>
    </row>
    <row r="500" spans="1:4">
      <c r="A500" s="1060">
        <v>499</v>
      </c>
      <c r="B500" t="s">
        <v>1757</v>
      </c>
      <c r="C500" t="s">
        <v>1763</v>
      </c>
      <c r="D500" t="s">
        <v>1764</v>
      </c>
    </row>
    <row r="501" spans="1:4">
      <c r="A501" s="1060">
        <v>500</v>
      </c>
      <c r="B501" t="s">
        <v>1757</v>
      </c>
      <c r="C501" t="s">
        <v>1765</v>
      </c>
      <c r="D501" t="s">
        <v>1766</v>
      </c>
    </row>
    <row r="502" spans="1:4">
      <c r="A502" s="1060">
        <v>501</v>
      </c>
      <c r="B502" t="s">
        <v>1757</v>
      </c>
      <c r="C502" t="s">
        <v>1767</v>
      </c>
      <c r="D502" t="s">
        <v>1768</v>
      </c>
    </row>
    <row r="503" spans="1:4">
      <c r="A503" s="1060">
        <v>502</v>
      </c>
      <c r="B503" t="s">
        <v>1757</v>
      </c>
      <c r="C503" t="s">
        <v>1769</v>
      </c>
      <c r="D503" t="s">
        <v>1770</v>
      </c>
    </row>
    <row r="504" spans="1:4">
      <c r="A504" s="1060">
        <v>503</v>
      </c>
      <c r="B504" t="s">
        <v>1757</v>
      </c>
      <c r="C504" t="s">
        <v>1771</v>
      </c>
      <c r="D504" t="s">
        <v>1772</v>
      </c>
    </row>
    <row r="505" spans="1:4">
      <c r="A505" s="1060">
        <v>504</v>
      </c>
      <c r="B505" t="s">
        <v>1757</v>
      </c>
      <c r="C505" t="s">
        <v>1031</v>
      </c>
      <c r="D505" t="s">
        <v>1773</v>
      </c>
    </row>
    <row r="506" spans="1:4">
      <c r="A506" s="1060">
        <v>505</v>
      </c>
      <c r="B506" t="s">
        <v>1757</v>
      </c>
      <c r="C506" t="s">
        <v>1757</v>
      </c>
      <c r="D506" t="s">
        <v>1758</v>
      </c>
    </row>
    <row r="507" spans="1:4">
      <c r="A507" s="1060">
        <v>506</v>
      </c>
      <c r="B507" t="s">
        <v>1757</v>
      </c>
      <c r="C507" t="s">
        <v>1774</v>
      </c>
      <c r="D507" t="s">
        <v>1775</v>
      </c>
    </row>
    <row r="508" spans="1:4">
      <c r="A508" s="1060">
        <v>507</v>
      </c>
      <c r="B508" t="s">
        <v>1757</v>
      </c>
      <c r="C508" t="s">
        <v>1776</v>
      </c>
      <c r="D508" t="s">
        <v>1777</v>
      </c>
    </row>
    <row r="509" spans="1:4">
      <c r="A509" s="1060">
        <v>508</v>
      </c>
      <c r="B509" t="s">
        <v>1757</v>
      </c>
      <c r="C509" t="s">
        <v>1778</v>
      </c>
      <c r="D509" t="s">
        <v>1779</v>
      </c>
    </row>
    <row r="510" spans="1:4">
      <c r="A510" s="1060">
        <v>509</v>
      </c>
      <c r="B510" t="s">
        <v>1757</v>
      </c>
      <c r="C510" t="s">
        <v>1780</v>
      </c>
      <c r="D510" t="s">
        <v>1781</v>
      </c>
    </row>
    <row r="511" spans="1:4">
      <c r="A511" s="1060">
        <v>510</v>
      </c>
      <c r="B511" t="s">
        <v>1757</v>
      </c>
      <c r="C511" t="s">
        <v>1782</v>
      </c>
      <c r="D511" t="s">
        <v>1783</v>
      </c>
    </row>
    <row r="512" spans="1:4">
      <c r="A512" s="1060">
        <v>511</v>
      </c>
      <c r="B512" t="s">
        <v>1757</v>
      </c>
      <c r="C512" t="s">
        <v>1784</v>
      </c>
      <c r="D512" t="s">
        <v>1785</v>
      </c>
    </row>
    <row r="513" spans="1:4">
      <c r="A513" s="1060">
        <v>512</v>
      </c>
      <c r="B513" t="s">
        <v>1757</v>
      </c>
      <c r="C513" t="s">
        <v>1786</v>
      </c>
      <c r="D513" t="s">
        <v>1787</v>
      </c>
    </row>
    <row r="514" spans="1:4">
      <c r="A514" s="1060">
        <v>513</v>
      </c>
      <c r="B514" t="s">
        <v>1757</v>
      </c>
      <c r="C514" t="s">
        <v>1788</v>
      </c>
      <c r="D514" t="s">
        <v>1789</v>
      </c>
    </row>
    <row r="515" spans="1:4">
      <c r="A515" s="1060">
        <v>514</v>
      </c>
      <c r="B515" t="s">
        <v>1757</v>
      </c>
      <c r="C515" t="s">
        <v>1790</v>
      </c>
      <c r="D515" t="s">
        <v>1791</v>
      </c>
    </row>
    <row r="516" spans="1:4">
      <c r="A516" s="1060">
        <v>515</v>
      </c>
      <c r="B516" t="s">
        <v>1757</v>
      </c>
      <c r="C516" t="s">
        <v>1792</v>
      </c>
      <c r="D516" t="s">
        <v>1793</v>
      </c>
    </row>
    <row r="517" spans="1:4">
      <c r="A517" s="1060">
        <v>516</v>
      </c>
      <c r="B517" t="s">
        <v>1757</v>
      </c>
      <c r="C517" t="s">
        <v>1794</v>
      </c>
      <c r="D517" t="s">
        <v>1795</v>
      </c>
    </row>
    <row r="518" spans="1:4">
      <c r="A518" s="1060">
        <v>517</v>
      </c>
      <c r="B518" t="s">
        <v>1757</v>
      </c>
      <c r="C518" t="s">
        <v>1796</v>
      </c>
      <c r="D518" t="s">
        <v>1797</v>
      </c>
    </row>
    <row r="519" spans="1:4">
      <c r="A519" s="1060">
        <v>518</v>
      </c>
      <c r="B519" t="s">
        <v>1757</v>
      </c>
      <c r="C519" t="s">
        <v>1798</v>
      </c>
      <c r="D519" t="s">
        <v>1799</v>
      </c>
    </row>
    <row r="520" spans="1:4">
      <c r="A520" s="1060">
        <v>519</v>
      </c>
      <c r="B520" t="s">
        <v>1757</v>
      </c>
      <c r="C520" t="s">
        <v>1800</v>
      </c>
      <c r="D520" t="s">
        <v>1801</v>
      </c>
    </row>
    <row r="521" spans="1:4">
      <c r="A521" s="1060">
        <v>520</v>
      </c>
      <c r="B521" t="s">
        <v>1757</v>
      </c>
      <c r="C521" t="s">
        <v>1802</v>
      </c>
      <c r="D521" t="s">
        <v>1803</v>
      </c>
    </row>
    <row r="522" spans="1:4">
      <c r="A522" s="1060">
        <v>521</v>
      </c>
      <c r="B522" t="s">
        <v>1757</v>
      </c>
      <c r="C522" t="s">
        <v>1804</v>
      </c>
      <c r="D522" t="s">
        <v>1805</v>
      </c>
    </row>
    <row r="523" spans="1:4">
      <c r="A523" s="1060">
        <v>522</v>
      </c>
      <c r="B523" t="s">
        <v>1757</v>
      </c>
      <c r="C523" t="s">
        <v>1806</v>
      </c>
      <c r="D523" t="s">
        <v>1807</v>
      </c>
    </row>
    <row r="524" spans="1:4">
      <c r="A524" s="1060">
        <v>523</v>
      </c>
      <c r="B524" t="s">
        <v>1757</v>
      </c>
      <c r="C524" t="s">
        <v>1808</v>
      </c>
      <c r="D524" t="s">
        <v>1809</v>
      </c>
    </row>
    <row r="525" spans="1:4">
      <c r="A525" s="1060">
        <v>524</v>
      </c>
      <c r="B525" t="s">
        <v>1757</v>
      </c>
      <c r="C525" t="s">
        <v>1810</v>
      </c>
      <c r="D525" t="s">
        <v>1811</v>
      </c>
    </row>
    <row r="526" spans="1:4">
      <c r="A526" s="1060">
        <v>525</v>
      </c>
      <c r="B526" t="s">
        <v>1757</v>
      </c>
      <c r="C526" t="s">
        <v>1812</v>
      </c>
      <c r="D526" t="s">
        <v>1813</v>
      </c>
    </row>
    <row r="527" spans="1:4">
      <c r="A527" s="1060">
        <v>526</v>
      </c>
      <c r="B527" t="s">
        <v>1757</v>
      </c>
      <c r="C527" t="s">
        <v>1814</v>
      </c>
      <c r="D527" t="s">
        <v>1815</v>
      </c>
    </row>
    <row r="528" spans="1:4">
      <c r="A528" s="1060">
        <v>527</v>
      </c>
      <c r="B528" t="s">
        <v>1757</v>
      </c>
      <c r="C528" t="s">
        <v>1816</v>
      </c>
      <c r="D528" t="s">
        <v>1817</v>
      </c>
    </row>
    <row r="529" spans="1:4">
      <c r="A529" s="1060">
        <v>528</v>
      </c>
      <c r="B529" t="s">
        <v>1757</v>
      </c>
      <c r="C529" t="s">
        <v>3469</v>
      </c>
      <c r="D529" t="s">
        <v>3470</v>
      </c>
    </row>
    <row r="530" spans="1:4">
      <c r="A530" s="1060">
        <v>529</v>
      </c>
      <c r="B530" t="s">
        <v>1818</v>
      </c>
      <c r="C530" t="s">
        <v>1247</v>
      </c>
      <c r="D530" t="s">
        <v>1820</v>
      </c>
    </row>
    <row r="531" spans="1:4">
      <c r="A531" s="1060">
        <v>530</v>
      </c>
      <c r="B531" t="s">
        <v>1818</v>
      </c>
      <c r="C531" t="s">
        <v>1821</v>
      </c>
      <c r="D531" t="s">
        <v>1822</v>
      </c>
    </row>
    <row r="532" spans="1:4">
      <c r="A532" s="1060">
        <v>531</v>
      </c>
      <c r="B532" t="s">
        <v>1818</v>
      </c>
      <c r="C532" t="s">
        <v>1823</v>
      </c>
      <c r="D532" t="s">
        <v>1824</v>
      </c>
    </row>
    <row r="533" spans="1:4">
      <c r="A533" s="1060">
        <v>532</v>
      </c>
      <c r="B533" t="s">
        <v>1818</v>
      </c>
      <c r="C533" t="s">
        <v>1825</v>
      </c>
      <c r="D533" t="s">
        <v>1826</v>
      </c>
    </row>
    <row r="534" spans="1:4">
      <c r="A534" s="1060">
        <v>533</v>
      </c>
      <c r="B534" t="s">
        <v>1818</v>
      </c>
      <c r="C534" t="s">
        <v>1827</v>
      </c>
      <c r="D534" t="s">
        <v>1828</v>
      </c>
    </row>
    <row r="535" spans="1:4">
      <c r="A535" s="1060">
        <v>534</v>
      </c>
      <c r="B535" t="s">
        <v>1818</v>
      </c>
      <c r="C535" t="s">
        <v>1829</v>
      </c>
      <c r="D535" t="s">
        <v>1830</v>
      </c>
    </row>
    <row r="536" spans="1:4">
      <c r="A536" s="1060">
        <v>535</v>
      </c>
      <c r="B536" t="s">
        <v>1818</v>
      </c>
      <c r="C536" t="s">
        <v>1831</v>
      </c>
      <c r="D536" t="s">
        <v>1832</v>
      </c>
    </row>
    <row r="537" spans="1:4">
      <c r="A537" s="1060">
        <v>536</v>
      </c>
      <c r="B537" t="s">
        <v>1818</v>
      </c>
      <c r="C537" t="s">
        <v>1833</v>
      </c>
      <c r="D537" t="s">
        <v>1834</v>
      </c>
    </row>
    <row r="538" spans="1:4">
      <c r="A538" s="1060">
        <v>537</v>
      </c>
      <c r="B538" t="s">
        <v>1818</v>
      </c>
      <c r="C538" t="s">
        <v>1835</v>
      </c>
      <c r="D538" t="s">
        <v>1836</v>
      </c>
    </row>
    <row r="539" spans="1:4">
      <c r="A539" s="1060">
        <v>538</v>
      </c>
      <c r="B539" t="s">
        <v>1818</v>
      </c>
      <c r="C539" t="s">
        <v>1818</v>
      </c>
      <c r="D539" t="s">
        <v>1819</v>
      </c>
    </row>
    <row r="540" spans="1:4">
      <c r="A540" s="1060">
        <v>539</v>
      </c>
      <c r="B540" t="s">
        <v>1818</v>
      </c>
      <c r="C540" t="s">
        <v>1837</v>
      </c>
      <c r="D540" t="s">
        <v>1838</v>
      </c>
    </row>
    <row r="541" spans="1:4">
      <c r="A541" s="1060">
        <v>540</v>
      </c>
      <c r="B541" t="s">
        <v>1818</v>
      </c>
      <c r="C541" t="s">
        <v>1839</v>
      </c>
      <c r="D541" t="s">
        <v>1840</v>
      </c>
    </row>
    <row r="542" spans="1:4">
      <c r="A542" s="1060">
        <v>541</v>
      </c>
      <c r="B542" t="s">
        <v>1818</v>
      </c>
      <c r="C542" t="s">
        <v>1841</v>
      </c>
      <c r="D542" t="s">
        <v>1842</v>
      </c>
    </row>
    <row r="543" spans="1:4">
      <c r="A543" s="1060">
        <v>542</v>
      </c>
      <c r="B543" t="s">
        <v>1818</v>
      </c>
      <c r="C543" t="s">
        <v>1843</v>
      </c>
      <c r="D543" t="s">
        <v>1844</v>
      </c>
    </row>
    <row r="544" spans="1:4">
      <c r="A544" s="1060">
        <v>543</v>
      </c>
      <c r="B544" t="s">
        <v>1818</v>
      </c>
      <c r="C544" t="s">
        <v>1845</v>
      </c>
      <c r="D544" t="s">
        <v>1846</v>
      </c>
    </row>
    <row r="545" spans="1:4">
      <c r="A545" s="1060">
        <v>544</v>
      </c>
      <c r="B545" t="s">
        <v>1818</v>
      </c>
      <c r="C545" t="s">
        <v>1847</v>
      </c>
      <c r="D545" t="s">
        <v>1848</v>
      </c>
    </row>
    <row r="546" spans="1:4">
      <c r="A546" s="1060">
        <v>545</v>
      </c>
      <c r="B546" t="s">
        <v>1818</v>
      </c>
      <c r="C546" t="s">
        <v>1849</v>
      </c>
      <c r="D546" t="s">
        <v>1850</v>
      </c>
    </row>
    <row r="547" spans="1:4">
      <c r="A547" s="1060">
        <v>546</v>
      </c>
      <c r="B547" t="s">
        <v>1818</v>
      </c>
      <c r="C547" t="s">
        <v>1851</v>
      </c>
      <c r="D547" t="s">
        <v>1852</v>
      </c>
    </row>
    <row r="548" spans="1:4">
      <c r="A548" s="1060">
        <v>547</v>
      </c>
      <c r="B548" t="s">
        <v>1818</v>
      </c>
      <c r="C548" t="s">
        <v>1853</v>
      </c>
      <c r="D548" t="s">
        <v>1854</v>
      </c>
    </row>
    <row r="549" spans="1:4">
      <c r="A549" s="1060">
        <v>548</v>
      </c>
      <c r="B549" t="s">
        <v>1818</v>
      </c>
      <c r="C549" t="s">
        <v>1855</v>
      </c>
      <c r="D549" t="s">
        <v>1856</v>
      </c>
    </row>
    <row r="550" spans="1:4">
      <c r="A550" s="1060">
        <v>549</v>
      </c>
      <c r="B550" t="s">
        <v>1818</v>
      </c>
      <c r="C550" t="s">
        <v>1857</v>
      </c>
      <c r="D550" t="s">
        <v>1858</v>
      </c>
    </row>
    <row r="551" spans="1:4">
      <c r="A551" s="1060">
        <v>550</v>
      </c>
      <c r="B551" t="s">
        <v>1818</v>
      </c>
      <c r="C551" t="s">
        <v>1859</v>
      </c>
      <c r="D551" t="s">
        <v>1860</v>
      </c>
    </row>
    <row r="552" spans="1:4">
      <c r="A552" s="1060">
        <v>551</v>
      </c>
      <c r="B552" t="s">
        <v>1818</v>
      </c>
      <c r="C552" t="s">
        <v>1861</v>
      </c>
      <c r="D552" t="s">
        <v>1862</v>
      </c>
    </row>
    <row r="553" spans="1:4">
      <c r="A553" s="1060">
        <v>552</v>
      </c>
      <c r="B553" t="s">
        <v>1818</v>
      </c>
      <c r="C553" t="s">
        <v>1863</v>
      </c>
      <c r="D553" t="s">
        <v>1864</v>
      </c>
    </row>
    <row r="554" spans="1:4">
      <c r="A554" s="1060">
        <v>553</v>
      </c>
      <c r="B554" t="s">
        <v>1818</v>
      </c>
      <c r="C554" t="s">
        <v>1865</v>
      </c>
      <c r="D554" t="s">
        <v>1866</v>
      </c>
    </row>
    <row r="555" spans="1:4">
      <c r="A555" s="1060">
        <v>554</v>
      </c>
      <c r="B555" t="s">
        <v>1867</v>
      </c>
      <c r="C555" t="s">
        <v>1869</v>
      </c>
      <c r="D555" t="s">
        <v>1870</v>
      </c>
    </row>
    <row r="556" spans="1:4">
      <c r="A556" s="1060">
        <v>555</v>
      </c>
      <c r="B556" t="s">
        <v>1867</v>
      </c>
      <c r="C556" t="s">
        <v>1871</v>
      </c>
      <c r="D556" t="s">
        <v>1872</v>
      </c>
    </row>
    <row r="557" spans="1:4">
      <c r="A557" s="1060">
        <v>556</v>
      </c>
      <c r="B557" t="s">
        <v>1867</v>
      </c>
      <c r="C557" t="s">
        <v>1873</v>
      </c>
      <c r="D557" t="s">
        <v>1874</v>
      </c>
    </row>
    <row r="558" spans="1:4">
      <c r="A558" s="1060">
        <v>557</v>
      </c>
      <c r="B558" t="s">
        <v>1867</v>
      </c>
      <c r="C558" t="s">
        <v>1327</v>
      </c>
      <c r="D558" t="s">
        <v>1875</v>
      </c>
    </row>
    <row r="559" spans="1:4">
      <c r="A559" s="1060">
        <v>558</v>
      </c>
      <c r="B559" t="s">
        <v>1867</v>
      </c>
      <c r="C559" t="s">
        <v>1876</v>
      </c>
      <c r="D559" t="s">
        <v>1877</v>
      </c>
    </row>
    <row r="560" spans="1:4">
      <c r="A560" s="1060">
        <v>559</v>
      </c>
      <c r="B560" t="s">
        <v>1867</v>
      </c>
      <c r="C560" t="s">
        <v>1878</v>
      </c>
      <c r="D560" t="s">
        <v>1879</v>
      </c>
    </row>
    <row r="561" spans="1:4">
      <c r="A561" s="1060">
        <v>560</v>
      </c>
      <c r="B561" t="s">
        <v>1867</v>
      </c>
      <c r="C561" t="s">
        <v>1880</v>
      </c>
      <c r="D561" t="s">
        <v>1881</v>
      </c>
    </row>
    <row r="562" spans="1:4">
      <c r="A562" s="1060">
        <v>561</v>
      </c>
      <c r="B562" t="s">
        <v>1867</v>
      </c>
      <c r="C562" t="s">
        <v>1882</v>
      </c>
      <c r="D562" t="s">
        <v>1883</v>
      </c>
    </row>
    <row r="563" spans="1:4">
      <c r="A563" s="1060">
        <v>562</v>
      </c>
      <c r="B563" t="s">
        <v>1867</v>
      </c>
      <c r="C563" t="s">
        <v>1884</v>
      </c>
      <c r="D563" t="s">
        <v>1885</v>
      </c>
    </row>
    <row r="564" spans="1:4">
      <c r="A564" s="1060">
        <v>563</v>
      </c>
      <c r="B564" t="s">
        <v>1867</v>
      </c>
      <c r="C564" t="s">
        <v>1867</v>
      </c>
      <c r="D564" t="s">
        <v>1868</v>
      </c>
    </row>
    <row r="565" spans="1:4">
      <c r="A565" s="1060">
        <v>564</v>
      </c>
      <c r="B565" t="s">
        <v>1867</v>
      </c>
      <c r="C565" t="s">
        <v>1886</v>
      </c>
      <c r="D565" t="s">
        <v>1887</v>
      </c>
    </row>
    <row r="566" spans="1:4">
      <c r="A566" s="1060">
        <v>565</v>
      </c>
      <c r="B566" t="s">
        <v>1867</v>
      </c>
      <c r="C566" t="s">
        <v>1888</v>
      </c>
      <c r="D566" t="s">
        <v>1889</v>
      </c>
    </row>
    <row r="567" spans="1:4">
      <c r="A567" s="1060">
        <v>566</v>
      </c>
      <c r="B567" t="s">
        <v>1867</v>
      </c>
      <c r="C567" t="s">
        <v>1890</v>
      </c>
      <c r="D567" t="s">
        <v>1891</v>
      </c>
    </row>
    <row r="568" spans="1:4">
      <c r="A568" s="1060">
        <v>567</v>
      </c>
      <c r="B568" t="s">
        <v>1867</v>
      </c>
      <c r="C568" t="s">
        <v>1892</v>
      </c>
      <c r="D568" t="s">
        <v>1893</v>
      </c>
    </row>
    <row r="569" spans="1:4">
      <c r="A569" s="1060">
        <v>568</v>
      </c>
      <c r="B569" t="s">
        <v>1867</v>
      </c>
      <c r="C569" t="s">
        <v>1894</v>
      </c>
      <c r="D569" t="s">
        <v>1895</v>
      </c>
    </row>
    <row r="570" spans="1:4">
      <c r="A570" s="1060">
        <v>569</v>
      </c>
      <c r="B570" t="s">
        <v>1867</v>
      </c>
      <c r="C570" t="s">
        <v>1896</v>
      </c>
      <c r="D570" t="s">
        <v>1897</v>
      </c>
    </row>
    <row r="571" spans="1:4">
      <c r="A571" s="1060">
        <v>570</v>
      </c>
      <c r="B571" t="s">
        <v>1867</v>
      </c>
      <c r="C571" t="s">
        <v>1898</v>
      </c>
      <c r="D571" t="s">
        <v>1899</v>
      </c>
    </row>
    <row r="572" spans="1:4">
      <c r="A572" s="1060">
        <v>571</v>
      </c>
      <c r="B572" t="s">
        <v>1867</v>
      </c>
      <c r="C572" t="s">
        <v>1900</v>
      </c>
      <c r="D572" t="s">
        <v>1901</v>
      </c>
    </row>
    <row r="573" spans="1:4">
      <c r="A573" s="1060">
        <v>572</v>
      </c>
      <c r="B573" t="s">
        <v>1867</v>
      </c>
      <c r="C573" t="s">
        <v>1902</v>
      </c>
      <c r="D573" t="s">
        <v>1903</v>
      </c>
    </row>
    <row r="574" spans="1:4">
      <c r="A574" s="1060">
        <v>573</v>
      </c>
      <c r="B574" t="s">
        <v>1867</v>
      </c>
      <c r="C574" t="s">
        <v>1904</v>
      </c>
      <c r="D574" t="s">
        <v>1905</v>
      </c>
    </row>
    <row r="575" spans="1:4">
      <c r="A575" s="1060">
        <v>574</v>
      </c>
      <c r="B575" t="s">
        <v>1867</v>
      </c>
      <c r="C575" t="s">
        <v>1906</v>
      </c>
      <c r="D575" t="s">
        <v>1907</v>
      </c>
    </row>
    <row r="576" spans="1:4">
      <c r="A576" s="1060">
        <v>575</v>
      </c>
      <c r="B576" t="s">
        <v>1867</v>
      </c>
      <c r="C576" t="s">
        <v>1908</v>
      </c>
      <c r="D576" t="s">
        <v>1909</v>
      </c>
    </row>
    <row r="577" spans="1:4">
      <c r="A577" s="1060">
        <v>576</v>
      </c>
      <c r="B577" t="s">
        <v>1867</v>
      </c>
      <c r="C577" t="s">
        <v>1910</v>
      </c>
      <c r="D577" t="s">
        <v>1911</v>
      </c>
    </row>
    <row r="578" spans="1:4">
      <c r="A578" s="1060">
        <v>577</v>
      </c>
      <c r="B578" t="s">
        <v>1867</v>
      </c>
      <c r="C578" t="s">
        <v>1912</v>
      </c>
      <c r="D578" t="s">
        <v>1913</v>
      </c>
    </row>
    <row r="579" spans="1:4">
      <c r="A579" s="1060">
        <v>578</v>
      </c>
      <c r="B579" t="s">
        <v>1867</v>
      </c>
      <c r="C579" t="s">
        <v>1914</v>
      </c>
      <c r="D579" t="s">
        <v>1915</v>
      </c>
    </row>
    <row r="580" spans="1:4">
      <c r="A580" s="1060">
        <v>579</v>
      </c>
      <c r="B580" t="s">
        <v>1867</v>
      </c>
      <c r="C580" t="s">
        <v>1916</v>
      </c>
      <c r="D580" t="s">
        <v>1917</v>
      </c>
    </row>
    <row r="581" spans="1:4">
      <c r="A581" s="1060">
        <v>580</v>
      </c>
      <c r="B581" t="s">
        <v>1918</v>
      </c>
      <c r="C581" t="s">
        <v>1920</v>
      </c>
      <c r="D581" t="s">
        <v>1921</v>
      </c>
    </row>
    <row r="582" spans="1:4">
      <c r="A582" s="1060">
        <v>581</v>
      </c>
      <c r="B582" t="s">
        <v>1918</v>
      </c>
      <c r="C582" t="s">
        <v>1922</v>
      </c>
      <c r="D582" t="s">
        <v>1923</v>
      </c>
    </row>
    <row r="583" spans="1:4">
      <c r="A583" s="1060">
        <v>582</v>
      </c>
      <c r="B583" t="s">
        <v>1918</v>
      </c>
      <c r="C583" t="s">
        <v>1924</v>
      </c>
      <c r="D583" t="s">
        <v>1925</v>
      </c>
    </row>
    <row r="584" spans="1:4">
      <c r="A584" s="1060">
        <v>583</v>
      </c>
      <c r="B584" t="s">
        <v>1918</v>
      </c>
      <c r="C584" t="s">
        <v>1926</v>
      </c>
      <c r="D584" t="s">
        <v>1927</v>
      </c>
    </row>
    <row r="585" spans="1:4">
      <c r="A585" s="1060">
        <v>584</v>
      </c>
      <c r="B585" t="s">
        <v>1918</v>
      </c>
      <c r="C585" t="s">
        <v>1928</v>
      </c>
      <c r="D585" t="s">
        <v>1929</v>
      </c>
    </row>
    <row r="586" spans="1:4">
      <c r="A586" s="1060">
        <v>585</v>
      </c>
      <c r="B586" t="s">
        <v>1918</v>
      </c>
      <c r="C586" t="s">
        <v>1930</v>
      </c>
      <c r="D586" t="s">
        <v>1931</v>
      </c>
    </row>
    <row r="587" spans="1:4">
      <c r="A587" s="1060">
        <v>586</v>
      </c>
      <c r="B587" t="s">
        <v>1918</v>
      </c>
      <c r="C587" t="s">
        <v>1932</v>
      </c>
      <c r="D587" t="s">
        <v>1933</v>
      </c>
    </row>
    <row r="588" spans="1:4">
      <c r="A588" s="1060">
        <v>587</v>
      </c>
      <c r="B588" t="s">
        <v>1918</v>
      </c>
      <c r="C588" t="s">
        <v>1934</v>
      </c>
      <c r="D588" t="s">
        <v>1935</v>
      </c>
    </row>
    <row r="589" spans="1:4">
      <c r="A589" s="1060">
        <v>588</v>
      </c>
      <c r="B589" t="s">
        <v>1918</v>
      </c>
      <c r="C589" t="s">
        <v>1936</v>
      </c>
      <c r="D589" t="s">
        <v>1937</v>
      </c>
    </row>
    <row r="590" spans="1:4">
      <c r="A590" s="1060">
        <v>589</v>
      </c>
      <c r="B590" t="s">
        <v>1918</v>
      </c>
      <c r="C590" t="s">
        <v>1938</v>
      </c>
      <c r="D590" t="s">
        <v>1939</v>
      </c>
    </row>
    <row r="591" spans="1:4">
      <c r="A591" s="1060">
        <v>590</v>
      </c>
      <c r="B591" t="s">
        <v>1918</v>
      </c>
      <c r="C591" t="s">
        <v>1940</v>
      </c>
      <c r="D591" t="s">
        <v>1941</v>
      </c>
    </row>
    <row r="592" spans="1:4">
      <c r="A592" s="1060">
        <v>591</v>
      </c>
      <c r="B592" t="s">
        <v>1918</v>
      </c>
      <c r="C592" t="s">
        <v>1918</v>
      </c>
      <c r="D592" t="s">
        <v>1919</v>
      </c>
    </row>
    <row r="593" spans="1:4">
      <c r="A593" s="1060">
        <v>592</v>
      </c>
      <c r="B593" t="s">
        <v>1918</v>
      </c>
      <c r="C593" t="s">
        <v>1942</v>
      </c>
      <c r="D593" t="s">
        <v>1943</v>
      </c>
    </row>
    <row r="594" spans="1:4">
      <c r="A594" s="1060">
        <v>593</v>
      </c>
      <c r="B594" t="s">
        <v>1918</v>
      </c>
      <c r="C594" t="s">
        <v>1944</v>
      </c>
      <c r="D594" t="s">
        <v>1945</v>
      </c>
    </row>
    <row r="595" spans="1:4">
      <c r="A595" s="1060">
        <v>594</v>
      </c>
      <c r="B595" t="s">
        <v>1918</v>
      </c>
      <c r="C595" t="s">
        <v>1946</v>
      </c>
      <c r="D595" t="s">
        <v>1947</v>
      </c>
    </row>
    <row r="596" spans="1:4">
      <c r="A596" s="1060">
        <v>595</v>
      </c>
      <c r="B596" t="s">
        <v>1918</v>
      </c>
      <c r="C596" t="s">
        <v>1948</v>
      </c>
      <c r="D596" t="s">
        <v>1949</v>
      </c>
    </row>
    <row r="597" spans="1:4">
      <c r="A597" s="1060">
        <v>596</v>
      </c>
      <c r="B597" t="s">
        <v>1918</v>
      </c>
      <c r="C597" t="s">
        <v>1950</v>
      </c>
      <c r="D597" t="s">
        <v>1951</v>
      </c>
    </row>
    <row r="598" spans="1:4">
      <c r="A598" s="1060">
        <v>597</v>
      </c>
      <c r="B598" t="s">
        <v>1918</v>
      </c>
      <c r="C598" t="s">
        <v>1790</v>
      </c>
      <c r="D598" t="s">
        <v>1952</v>
      </c>
    </row>
    <row r="599" spans="1:4">
      <c r="A599" s="1060">
        <v>598</v>
      </c>
      <c r="B599" t="s">
        <v>1918</v>
      </c>
      <c r="C599" t="s">
        <v>1953</v>
      </c>
      <c r="D599" t="s">
        <v>1954</v>
      </c>
    </row>
    <row r="600" spans="1:4">
      <c r="A600" s="1060">
        <v>599</v>
      </c>
      <c r="B600" t="s">
        <v>1918</v>
      </c>
      <c r="C600" t="s">
        <v>1955</v>
      </c>
      <c r="D600" t="s">
        <v>1956</v>
      </c>
    </row>
    <row r="601" spans="1:4">
      <c r="A601" s="1060">
        <v>600</v>
      </c>
      <c r="B601" t="s">
        <v>1918</v>
      </c>
      <c r="C601" t="s">
        <v>1957</v>
      </c>
      <c r="D601" t="s">
        <v>1958</v>
      </c>
    </row>
    <row r="602" spans="1:4">
      <c r="A602" s="1060">
        <v>601</v>
      </c>
      <c r="B602" t="s">
        <v>1918</v>
      </c>
      <c r="C602" t="s">
        <v>1959</v>
      </c>
      <c r="D602" t="s">
        <v>1960</v>
      </c>
    </row>
    <row r="603" spans="1:4">
      <c r="A603" s="1060">
        <v>602</v>
      </c>
      <c r="B603" t="s">
        <v>1918</v>
      </c>
      <c r="C603" t="s">
        <v>1961</v>
      </c>
      <c r="D603" t="s">
        <v>1962</v>
      </c>
    </row>
    <row r="604" spans="1:4">
      <c r="A604" s="1060">
        <v>603</v>
      </c>
      <c r="B604" t="s">
        <v>1918</v>
      </c>
      <c r="C604" t="s">
        <v>1963</v>
      </c>
      <c r="D604" t="s">
        <v>1964</v>
      </c>
    </row>
    <row r="605" spans="1:4">
      <c r="A605" s="1060">
        <v>604</v>
      </c>
      <c r="B605" t="s">
        <v>1918</v>
      </c>
      <c r="C605" t="s">
        <v>1965</v>
      </c>
      <c r="D605" t="s">
        <v>1966</v>
      </c>
    </row>
    <row r="606" spans="1:4">
      <c r="A606" s="1060">
        <v>605</v>
      </c>
      <c r="B606" t="s">
        <v>1918</v>
      </c>
      <c r="C606" t="s">
        <v>1967</v>
      </c>
      <c r="D606" t="s">
        <v>1968</v>
      </c>
    </row>
    <row r="607" spans="1:4">
      <c r="A607" s="1060">
        <v>606</v>
      </c>
      <c r="B607" t="s">
        <v>1918</v>
      </c>
      <c r="C607" t="s">
        <v>1969</v>
      </c>
      <c r="D607" t="s">
        <v>1970</v>
      </c>
    </row>
    <row r="608" spans="1:4">
      <c r="A608" s="1060">
        <v>607</v>
      </c>
      <c r="B608" t="s">
        <v>1918</v>
      </c>
      <c r="C608" t="s">
        <v>1971</v>
      </c>
      <c r="D608" t="s">
        <v>1972</v>
      </c>
    </row>
    <row r="609" spans="1:4">
      <c r="A609" s="1060">
        <v>608</v>
      </c>
      <c r="B609" t="s">
        <v>1918</v>
      </c>
      <c r="C609" t="s">
        <v>1973</v>
      </c>
      <c r="D609" t="s">
        <v>1974</v>
      </c>
    </row>
    <row r="610" spans="1:4">
      <c r="A610" s="1060">
        <v>609</v>
      </c>
      <c r="B610" t="s">
        <v>1918</v>
      </c>
      <c r="C610" t="s">
        <v>1975</v>
      </c>
      <c r="D610" t="s">
        <v>1976</v>
      </c>
    </row>
    <row r="611" spans="1:4">
      <c r="A611" s="1060">
        <v>610</v>
      </c>
      <c r="B611" t="s">
        <v>1977</v>
      </c>
      <c r="C611" t="s">
        <v>1979</v>
      </c>
      <c r="D611" t="s">
        <v>1980</v>
      </c>
    </row>
    <row r="612" spans="1:4">
      <c r="A612" s="1060">
        <v>611</v>
      </c>
      <c r="B612" t="s">
        <v>1977</v>
      </c>
      <c r="C612" t="s">
        <v>1981</v>
      </c>
      <c r="D612" t="s">
        <v>1982</v>
      </c>
    </row>
    <row r="613" spans="1:4">
      <c r="A613" s="1060">
        <v>612</v>
      </c>
      <c r="B613" t="s">
        <v>1977</v>
      </c>
      <c r="C613" t="s">
        <v>1983</v>
      </c>
      <c r="D613" t="s">
        <v>1984</v>
      </c>
    </row>
    <row r="614" spans="1:4">
      <c r="A614" s="1060">
        <v>613</v>
      </c>
      <c r="B614" t="s">
        <v>1977</v>
      </c>
      <c r="C614" t="s">
        <v>1985</v>
      </c>
      <c r="D614" t="s">
        <v>1986</v>
      </c>
    </row>
    <row r="615" spans="1:4">
      <c r="A615" s="1060">
        <v>614</v>
      </c>
      <c r="B615" t="s">
        <v>1977</v>
      </c>
      <c r="C615" t="s">
        <v>1987</v>
      </c>
      <c r="D615" t="s">
        <v>1988</v>
      </c>
    </row>
    <row r="616" spans="1:4">
      <c r="A616" s="1060">
        <v>615</v>
      </c>
      <c r="B616" t="s">
        <v>1977</v>
      </c>
      <c r="C616" t="s">
        <v>1989</v>
      </c>
      <c r="D616" t="s">
        <v>1990</v>
      </c>
    </row>
    <row r="617" spans="1:4">
      <c r="A617" s="1060">
        <v>616</v>
      </c>
      <c r="B617" t="s">
        <v>1977</v>
      </c>
      <c r="C617" t="s">
        <v>1991</v>
      </c>
      <c r="D617" t="s">
        <v>1992</v>
      </c>
    </row>
    <row r="618" spans="1:4">
      <c r="A618" s="1060">
        <v>617</v>
      </c>
      <c r="B618" t="s">
        <v>1977</v>
      </c>
      <c r="C618" t="s">
        <v>1977</v>
      </c>
      <c r="D618" t="s">
        <v>1978</v>
      </c>
    </row>
    <row r="619" spans="1:4">
      <c r="A619" s="1060">
        <v>618</v>
      </c>
      <c r="B619" t="s">
        <v>1977</v>
      </c>
      <c r="C619" t="s">
        <v>1993</v>
      </c>
      <c r="D619" t="s">
        <v>1994</v>
      </c>
    </row>
    <row r="620" spans="1:4">
      <c r="A620" s="1060">
        <v>619</v>
      </c>
      <c r="B620" t="s">
        <v>1977</v>
      </c>
      <c r="C620" t="s">
        <v>1995</v>
      </c>
      <c r="D620" t="s">
        <v>1996</v>
      </c>
    </row>
    <row r="621" spans="1:4">
      <c r="A621" s="1060">
        <v>620</v>
      </c>
      <c r="B621" t="s">
        <v>1977</v>
      </c>
      <c r="C621" t="s">
        <v>1997</v>
      </c>
      <c r="D621" t="s">
        <v>1998</v>
      </c>
    </row>
    <row r="622" spans="1:4">
      <c r="A622" s="1060">
        <v>621</v>
      </c>
      <c r="B622" t="s">
        <v>1977</v>
      </c>
      <c r="C622" t="s">
        <v>1999</v>
      </c>
      <c r="D622" t="s">
        <v>2000</v>
      </c>
    </row>
    <row r="623" spans="1:4">
      <c r="A623" s="1060">
        <v>622</v>
      </c>
      <c r="B623" t="s">
        <v>1977</v>
      </c>
      <c r="C623" t="s">
        <v>2001</v>
      </c>
      <c r="D623" t="s">
        <v>2002</v>
      </c>
    </row>
    <row r="624" spans="1:4">
      <c r="A624" s="1060">
        <v>623</v>
      </c>
      <c r="B624" t="s">
        <v>1977</v>
      </c>
      <c r="C624" t="s">
        <v>2003</v>
      </c>
      <c r="D624" t="s">
        <v>2004</v>
      </c>
    </row>
    <row r="625" spans="1:4">
      <c r="A625" s="1060">
        <v>624</v>
      </c>
      <c r="B625" t="s">
        <v>1977</v>
      </c>
      <c r="C625" t="s">
        <v>2005</v>
      </c>
      <c r="D625" t="s">
        <v>2006</v>
      </c>
    </row>
    <row r="626" spans="1:4">
      <c r="A626" s="1060">
        <v>625</v>
      </c>
      <c r="B626" t="s">
        <v>1977</v>
      </c>
      <c r="C626" t="s">
        <v>2007</v>
      </c>
      <c r="D626" t="s">
        <v>2008</v>
      </c>
    </row>
    <row r="627" spans="1:4">
      <c r="A627" s="1060">
        <v>626</v>
      </c>
      <c r="B627" t="s">
        <v>2009</v>
      </c>
      <c r="C627" t="s">
        <v>2011</v>
      </c>
      <c r="D627" t="s">
        <v>2012</v>
      </c>
    </row>
    <row r="628" spans="1:4">
      <c r="A628" s="1060">
        <v>627</v>
      </c>
      <c r="B628" t="s">
        <v>2009</v>
      </c>
      <c r="C628" t="s">
        <v>2013</v>
      </c>
      <c r="D628" t="s">
        <v>2014</v>
      </c>
    </row>
    <row r="629" spans="1:4">
      <c r="A629" s="1060">
        <v>628</v>
      </c>
      <c r="B629" t="s">
        <v>2009</v>
      </c>
      <c r="C629" t="s">
        <v>2015</v>
      </c>
      <c r="D629" t="s">
        <v>2016</v>
      </c>
    </row>
    <row r="630" spans="1:4">
      <c r="A630" s="1060">
        <v>629</v>
      </c>
      <c r="B630" t="s">
        <v>2009</v>
      </c>
      <c r="C630" t="s">
        <v>2017</v>
      </c>
      <c r="D630" t="s">
        <v>2018</v>
      </c>
    </row>
    <row r="631" spans="1:4">
      <c r="A631" s="1060">
        <v>630</v>
      </c>
      <c r="B631" t="s">
        <v>2009</v>
      </c>
      <c r="C631" t="s">
        <v>2019</v>
      </c>
      <c r="D631" t="s">
        <v>2020</v>
      </c>
    </row>
    <row r="632" spans="1:4">
      <c r="A632" s="1060">
        <v>631</v>
      </c>
      <c r="B632" t="s">
        <v>2009</v>
      </c>
      <c r="C632" t="s">
        <v>2021</v>
      </c>
      <c r="D632" t="s">
        <v>2022</v>
      </c>
    </row>
    <row r="633" spans="1:4">
      <c r="A633" s="1060">
        <v>632</v>
      </c>
      <c r="B633" t="s">
        <v>2009</v>
      </c>
      <c r="C633" t="s">
        <v>790</v>
      </c>
      <c r="D633" t="s">
        <v>2023</v>
      </c>
    </row>
    <row r="634" spans="1:4">
      <c r="A634" s="1060">
        <v>633</v>
      </c>
      <c r="B634" t="s">
        <v>2009</v>
      </c>
      <c r="C634" t="s">
        <v>2024</v>
      </c>
      <c r="D634" t="s">
        <v>2025</v>
      </c>
    </row>
    <row r="635" spans="1:4">
      <c r="A635" s="1060">
        <v>634</v>
      </c>
      <c r="B635" t="s">
        <v>2009</v>
      </c>
      <c r="C635" t="s">
        <v>2026</v>
      </c>
      <c r="D635" t="s">
        <v>2027</v>
      </c>
    </row>
    <row r="636" spans="1:4">
      <c r="A636" s="1060">
        <v>635</v>
      </c>
      <c r="B636" t="s">
        <v>2009</v>
      </c>
      <c r="C636" t="s">
        <v>2009</v>
      </c>
      <c r="D636" t="s">
        <v>2010</v>
      </c>
    </row>
    <row r="637" spans="1:4">
      <c r="A637" s="1060">
        <v>636</v>
      </c>
      <c r="B637" t="s">
        <v>2009</v>
      </c>
      <c r="C637" t="s">
        <v>2028</v>
      </c>
      <c r="D637" t="s">
        <v>2029</v>
      </c>
    </row>
    <row r="638" spans="1:4">
      <c r="A638" s="1060">
        <v>637</v>
      </c>
      <c r="B638" t="s">
        <v>2009</v>
      </c>
      <c r="C638" t="s">
        <v>2030</v>
      </c>
      <c r="D638" t="s">
        <v>2031</v>
      </c>
    </row>
    <row r="639" spans="1:4">
      <c r="A639" s="1060">
        <v>638</v>
      </c>
      <c r="B639" t="s">
        <v>2009</v>
      </c>
      <c r="C639" t="s">
        <v>2032</v>
      </c>
      <c r="D639" t="s">
        <v>2033</v>
      </c>
    </row>
    <row r="640" spans="1:4">
      <c r="A640" s="1060">
        <v>639</v>
      </c>
      <c r="B640" t="s">
        <v>2009</v>
      </c>
      <c r="C640" t="s">
        <v>2034</v>
      </c>
      <c r="D640" t="s">
        <v>2035</v>
      </c>
    </row>
    <row r="641" spans="1:4">
      <c r="A641" s="1060">
        <v>640</v>
      </c>
      <c r="B641" t="s">
        <v>2009</v>
      </c>
      <c r="C641" t="s">
        <v>2036</v>
      </c>
      <c r="D641" t="s">
        <v>2037</v>
      </c>
    </row>
    <row r="642" spans="1:4">
      <c r="A642" s="1060">
        <v>641</v>
      </c>
      <c r="B642" t="s">
        <v>2009</v>
      </c>
      <c r="C642" t="s">
        <v>2038</v>
      </c>
      <c r="D642" t="s">
        <v>2039</v>
      </c>
    </row>
    <row r="643" spans="1:4">
      <c r="A643" s="1060">
        <v>642</v>
      </c>
      <c r="B643" t="s">
        <v>2009</v>
      </c>
      <c r="C643" t="s">
        <v>2040</v>
      </c>
      <c r="D643" t="s">
        <v>2041</v>
      </c>
    </row>
    <row r="644" spans="1:4">
      <c r="A644" s="1060">
        <v>643</v>
      </c>
      <c r="B644" t="s">
        <v>2009</v>
      </c>
      <c r="C644" t="s">
        <v>2042</v>
      </c>
      <c r="D644" t="s">
        <v>2043</v>
      </c>
    </row>
    <row r="645" spans="1:4">
      <c r="A645" s="1060">
        <v>644</v>
      </c>
      <c r="B645" t="s">
        <v>2009</v>
      </c>
      <c r="C645" t="s">
        <v>2044</v>
      </c>
      <c r="D645" t="s">
        <v>2045</v>
      </c>
    </row>
    <row r="646" spans="1:4">
      <c r="A646" s="1060">
        <v>645</v>
      </c>
      <c r="B646" t="s">
        <v>2009</v>
      </c>
      <c r="C646" t="s">
        <v>2046</v>
      </c>
      <c r="D646" t="s">
        <v>2047</v>
      </c>
    </row>
    <row r="647" spans="1:4">
      <c r="A647" s="1060">
        <v>646</v>
      </c>
      <c r="B647" t="s">
        <v>2009</v>
      </c>
      <c r="C647" t="s">
        <v>2048</v>
      </c>
      <c r="D647" t="s">
        <v>2049</v>
      </c>
    </row>
    <row r="648" spans="1:4">
      <c r="A648" s="1060">
        <v>647</v>
      </c>
      <c r="B648" t="s">
        <v>2050</v>
      </c>
      <c r="C648" t="s">
        <v>2052</v>
      </c>
      <c r="D648" t="s">
        <v>2053</v>
      </c>
    </row>
    <row r="649" spans="1:4">
      <c r="A649" s="1060">
        <v>648</v>
      </c>
      <c r="B649" t="s">
        <v>2050</v>
      </c>
      <c r="C649" t="s">
        <v>2054</v>
      </c>
      <c r="D649" t="s">
        <v>2055</v>
      </c>
    </row>
    <row r="650" spans="1:4">
      <c r="A650" s="1060">
        <v>649</v>
      </c>
      <c r="B650" t="s">
        <v>2050</v>
      </c>
      <c r="C650" t="s">
        <v>2056</v>
      </c>
      <c r="D650" t="s">
        <v>2057</v>
      </c>
    </row>
    <row r="651" spans="1:4">
      <c r="A651" s="1060">
        <v>650</v>
      </c>
      <c r="B651" t="s">
        <v>2050</v>
      </c>
      <c r="C651" t="s">
        <v>2058</v>
      </c>
      <c r="D651" t="s">
        <v>2059</v>
      </c>
    </row>
    <row r="652" spans="1:4">
      <c r="A652" s="1060">
        <v>651</v>
      </c>
      <c r="B652" t="s">
        <v>2050</v>
      </c>
      <c r="C652" t="s">
        <v>2060</v>
      </c>
      <c r="D652" t="s">
        <v>2061</v>
      </c>
    </row>
    <row r="653" spans="1:4">
      <c r="A653" s="1060">
        <v>652</v>
      </c>
      <c r="B653" t="s">
        <v>2050</v>
      </c>
      <c r="C653" t="s">
        <v>2062</v>
      </c>
      <c r="D653" t="s">
        <v>2063</v>
      </c>
    </row>
    <row r="654" spans="1:4">
      <c r="A654" s="1060">
        <v>653</v>
      </c>
      <c r="B654" t="s">
        <v>2050</v>
      </c>
      <c r="C654" t="s">
        <v>2064</v>
      </c>
      <c r="D654" t="s">
        <v>2065</v>
      </c>
    </row>
    <row r="655" spans="1:4">
      <c r="A655" s="1060">
        <v>654</v>
      </c>
      <c r="B655" t="s">
        <v>2050</v>
      </c>
      <c r="C655" t="s">
        <v>2066</v>
      </c>
      <c r="D655" t="s">
        <v>2067</v>
      </c>
    </row>
    <row r="656" spans="1:4">
      <c r="A656" s="1060">
        <v>655</v>
      </c>
      <c r="B656" t="s">
        <v>2050</v>
      </c>
      <c r="C656" t="s">
        <v>2068</v>
      </c>
      <c r="D656" t="s">
        <v>2069</v>
      </c>
    </row>
    <row r="657" spans="1:4">
      <c r="A657" s="1060">
        <v>656</v>
      </c>
      <c r="B657" t="s">
        <v>2050</v>
      </c>
      <c r="C657" t="s">
        <v>2070</v>
      </c>
      <c r="D657" t="s">
        <v>2071</v>
      </c>
    </row>
    <row r="658" spans="1:4">
      <c r="A658" s="1060">
        <v>657</v>
      </c>
      <c r="B658" t="s">
        <v>2050</v>
      </c>
      <c r="C658" t="s">
        <v>2050</v>
      </c>
      <c r="D658" t="s">
        <v>2051</v>
      </c>
    </row>
    <row r="659" spans="1:4">
      <c r="A659" s="1060">
        <v>658</v>
      </c>
      <c r="B659" t="s">
        <v>2050</v>
      </c>
      <c r="C659" t="s">
        <v>2072</v>
      </c>
      <c r="D659" t="s">
        <v>2073</v>
      </c>
    </row>
    <row r="660" spans="1:4">
      <c r="A660" s="1060">
        <v>659</v>
      </c>
      <c r="B660" t="s">
        <v>2050</v>
      </c>
      <c r="C660" t="s">
        <v>2074</v>
      </c>
      <c r="D660" t="s">
        <v>2075</v>
      </c>
    </row>
    <row r="661" spans="1:4">
      <c r="A661" s="1060">
        <v>660</v>
      </c>
      <c r="B661" t="s">
        <v>2050</v>
      </c>
      <c r="C661" t="s">
        <v>2076</v>
      </c>
      <c r="D661" t="s">
        <v>2077</v>
      </c>
    </row>
    <row r="662" spans="1:4">
      <c r="A662" s="1060">
        <v>661</v>
      </c>
      <c r="B662" t="s">
        <v>2050</v>
      </c>
      <c r="C662" t="s">
        <v>1445</v>
      </c>
      <c r="D662" t="s">
        <v>2078</v>
      </c>
    </row>
    <row r="663" spans="1:4">
      <c r="A663" s="1060">
        <v>662</v>
      </c>
      <c r="B663" t="s">
        <v>2050</v>
      </c>
      <c r="C663" t="s">
        <v>2079</v>
      </c>
      <c r="D663" t="s">
        <v>2080</v>
      </c>
    </row>
    <row r="664" spans="1:4">
      <c r="A664" s="1060">
        <v>663</v>
      </c>
      <c r="B664" t="s">
        <v>2050</v>
      </c>
      <c r="C664" t="s">
        <v>2081</v>
      </c>
      <c r="D664" t="s">
        <v>2082</v>
      </c>
    </row>
    <row r="665" spans="1:4">
      <c r="A665" s="1060">
        <v>664</v>
      </c>
      <c r="B665" t="s">
        <v>2050</v>
      </c>
      <c r="C665" t="s">
        <v>2083</v>
      </c>
      <c r="D665" t="s">
        <v>2084</v>
      </c>
    </row>
    <row r="666" spans="1:4">
      <c r="A666" s="1060">
        <v>665</v>
      </c>
      <c r="B666" t="s">
        <v>2050</v>
      </c>
      <c r="C666" t="s">
        <v>2085</v>
      </c>
      <c r="D666" t="s">
        <v>2086</v>
      </c>
    </row>
    <row r="667" spans="1:4">
      <c r="A667" s="1060">
        <v>666</v>
      </c>
      <c r="B667" t="s">
        <v>2050</v>
      </c>
      <c r="C667" t="s">
        <v>2087</v>
      </c>
      <c r="D667" t="s">
        <v>2088</v>
      </c>
    </row>
    <row r="668" spans="1:4">
      <c r="A668" s="1060">
        <v>667</v>
      </c>
      <c r="B668" t="s">
        <v>2089</v>
      </c>
      <c r="C668" t="s">
        <v>2091</v>
      </c>
      <c r="D668" t="s">
        <v>2092</v>
      </c>
    </row>
    <row r="669" spans="1:4">
      <c r="A669" s="1060">
        <v>668</v>
      </c>
      <c r="B669" t="s">
        <v>2089</v>
      </c>
      <c r="C669" t="s">
        <v>2093</v>
      </c>
      <c r="D669" t="s">
        <v>2094</v>
      </c>
    </row>
    <row r="670" spans="1:4">
      <c r="A670" s="1060">
        <v>669</v>
      </c>
      <c r="B670" t="s">
        <v>2089</v>
      </c>
      <c r="C670" t="s">
        <v>2095</v>
      </c>
      <c r="D670" t="s">
        <v>2096</v>
      </c>
    </row>
    <row r="671" spans="1:4">
      <c r="A671" s="1060">
        <v>670</v>
      </c>
      <c r="B671" t="s">
        <v>2089</v>
      </c>
      <c r="C671" t="s">
        <v>2097</v>
      </c>
      <c r="D671" t="s">
        <v>2098</v>
      </c>
    </row>
    <row r="672" spans="1:4">
      <c r="A672" s="1060">
        <v>671</v>
      </c>
      <c r="B672" t="s">
        <v>2089</v>
      </c>
      <c r="C672" t="s">
        <v>2099</v>
      </c>
      <c r="D672" t="s">
        <v>2100</v>
      </c>
    </row>
    <row r="673" spans="1:4">
      <c r="A673" s="1060">
        <v>672</v>
      </c>
      <c r="B673" t="s">
        <v>2089</v>
      </c>
      <c r="C673" t="s">
        <v>2101</v>
      </c>
      <c r="D673" t="s">
        <v>2102</v>
      </c>
    </row>
    <row r="674" spans="1:4">
      <c r="A674" s="1060">
        <v>673</v>
      </c>
      <c r="B674" t="s">
        <v>2089</v>
      </c>
      <c r="C674" t="s">
        <v>2103</v>
      </c>
      <c r="D674" t="s">
        <v>2104</v>
      </c>
    </row>
    <row r="675" spans="1:4">
      <c r="A675" s="1060">
        <v>674</v>
      </c>
      <c r="B675" t="s">
        <v>2089</v>
      </c>
      <c r="C675" t="s">
        <v>2105</v>
      </c>
      <c r="D675" t="s">
        <v>2106</v>
      </c>
    </row>
    <row r="676" spans="1:4">
      <c r="A676" s="1060">
        <v>675</v>
      </c>
      <c r="B676" t="s">
        <v>2089</v>
      </c>
      <c r="C676" t="s">
        <v>1837</v>
      </c>
      <c r="D676" t="s">
        <v>2107</v>
      </c>
    </row>
    <row r="677" spans="1:4">
      <c r="A677" s="1060">
        <v>676</v>
      </c>
      <c r="B677" t="s">
        <v>2089</v>
      </c>
      <c r="C677" t="s">
        <v>2089</v>
      </c>
      <c r="D677" t="s">
        <v>2090</v>
      </c>
    </row>
    <row r="678" spans="1:4">
      <c r="A678" s="1060">
        <v>677</v>
      </c>
      <c r="B678" t="s">
        <v>2089</v>
      </c>
      <c r="C678" t="s">
        <v>2108</v>
      </c>
      <c r="D678" t="s">
        <v>2109</v>
      </c>
    </row>
    <row r="679" spans="1:4">
      <c r="A679" s="1060">
        <v>678</v>
      </c>
      <c r="B679" t="s">
        <v>2089</v>
      </c>
      <c r="C679" t="s">
        <v>2110</v>
      </c>
      <c r="D679" t="s">
        <v>2111</v>
      </c>
    </row>
    <row r="680" spans="1:4">
      <c r="A680" s="1060">
        <v>679</v>
      </c>
      <c r="B680" t="s">
        <v>2089</v>
      </c>
      <c r="C680" t="s">
        <v>1299</v>
      </c>
      <c r="D680" t="s">
        <v>2112</v>
      </c>
    </row>
    <row r="681" spans="1:4">
      <c r="A681" s="1060">
        <v>680</v>
      </c>
      <c r="B681" t="s">
        <v>2089</v>
      </c>
      <c r="C681" t="s">
        <v>2113</v>
      </c>
      <c r="D681" t="s">
        <v>2114</v>
      </c>
    </row>
    <row r="682" spans="1:4">
      <c r="A682" s="1060">
        <v>681</v>
      </c>
      <c r="B682" t="s">
        <v>2089</v>
      </c>
      <c r="C682" t="s">
        <v>2115</v>
      </c>
      <c r="D682" t="s">
        <v>2116</v>
      </c>
    </row>
    <row r="683" spans="1:4">
      <c r="A683" s="1060">
        <v>682</v>
      </c>
      <c r="B683" t="s">
        <v>2089</v>
      </c>
      <c r="C683" t="s">
        <v>2117</v>
      </c>
      <c r="D683" t="s">
        <v>2118</v>
      </c>
    </row>
    <row r="684" spans="1:4">
      <c r="A684" s="1060">
        <v>683</v>
      </c>
      <c r="B684" t="s">
        <v>2089</v>
      </c>
      <c r="C684" t="s">
        <v>2119</v>
      </c>
      <c r="D684" t="s">
        <v>2120</v>
      </c>
    </row>
    <row r="685" spans="1:4">
      <c r="A685" s="1060">
        <v>684</v>
      </c>
      <c r="B685" t="s">
        <v>2089</v>
      </c>
      <c r="C685" t="s">
        <v>2121</v>
      </c>
      <c r="D685" t="s">
        <v>2122</v>
      </c>
    </row>
    <row r="686" spans="1:4">
      <c r="A686" s="1060">
        <v>685</v>
      </c>
      <c r="B686" t="s">
        <v>2123</v>
      </c>
      <c r="C686" t="s">
        <v>2125</v>
      </c>
      <c r="D686" t="s">
        <v>2126</v>
      </c>
    </row>
    <row r="687" spans="1:4">
      <c r="A687" s="1060">
        <v>686</v>
      </c>
      <c r="B687" t="s">
        <v>2123</v>
      </c>
      <c r="C687" t="s">
        <v>2127</v>
      </c>
      <c r="D687" t="s">
        <v>2128</v>
      </c>
    </row>
    <row r="688" spans="1:4">
      <c r="A688" s="1060">
        <v>687</v>
      </c>
      <c r="B688" t="s">
        <v>2123</v>
      </c>
      <c r="C688" t="s">
        <v>2129</v>
      </c>
      <c r="D688" t="s">
        <v>2130</v>
      </c>
    </row>
    <row r="689" spans="1:4">
      <c r="A689" s="1060">
        <v>688</v>
      </c>
      <c r="B689" t="s">
        <v>2123</v>
      </c>
      <c r="C689" t="s">
        <v>2131</v>
      </c>
      <c r="D689" t="s">
        <v>2132</v>
      </c>
    </row>
    <row r="690" spans="1:4">
      <c r="A690" s="1060">
        <v>689</v>
      </c>
      <c r="B690" t="s">
        <v>2123</v>
      </c>
      <c r="C690" t="s">
        <v>2133</v>
      </c>
      <c r="D690" t="s">
        <v>2134</v>
      </c>
    </row>
    <row r="691" spans="1:4">
      <c r="A691" s="1060">
        <v>690</v>
      </c>
      <c r="B691" t="s">
        <v>2123</v>
      </c>
      <c r="C691" t="s">
        <v>2135</v>
      </c>
      <c r="D691" t="s">
        <v>2136</v>
      </c>
    </row>
    <row r="692" spans="1:4">
      <c r="A692" s="1060">
        <v>691</v>
      </c>
      <c r="B692" t="s">
        <v>2123</v>
      </c>
      <c r="C692" t="s">
        <v>2137</v>
      </c>
      <c r="D692" t="s">
        <v>2138</v>
      </c>
    </row>
    <row r="693" spans="1:4">
      <c r="A693" s="1060">
        <v>692</v>
      </c>
      <c r="B693" t="s">
        <v>2123</v>
      </c>
      <c r="C693" t="s">
        <v>2139</v>
      </c>
      <c r="D693" t="s">
        <v>2140</v>
      </c>
    </row>
    <row r="694" spans="1:4">
      <c r="A694" s="1060">
        <v>693</v>
      </c>
      <c r="B694" t="s">
        <v>2123</v>
      </c>
      <c r="C694" t="s">
        <v>2123</v>
      </c>
      <c r="D694" t="s">
        <v>2124</v>
      </c>
    </row>
    <row r="695" spans="1:4">
      <c r="A695" s="1060">
        <v>694</v>
      </c>
      <c r="B695" t="s">
        <v>2123</v>
      </c>
      <c r="C695" t="s">
        <v>2141</v>
      </c>
      <c r="D695" t="s">
        <v>2142</v>
      </c>
    </row>
    <row r="696" spans="1:4">
      <c r="A696" s="1060">
        <v>695</v>
      </c>
      <c r="B696" t="s">
        <v>2123</v>
      </c>
      <c r="C696" t="s">
        <v>2143</v>
      </c>
      <c r="D696" t="s">
        <v>2144</v>
      </c>
    </row>
    <row r="697" spans="1:4">
      <c r="A697" s="1060">
        <v>696</v>
      </c>
      <c r="B697" t="s">
        <v>2123</v>
      </c>
      <c r="C697" t="s">
        <v>2145</v>
      </c>
      <c r="D697" t="s">
        <v>2146</v>
      </c>
    </row>
    <row r="698" spans="1:4">
      <c r="A698" s="1060">
        <v>697</v>
      </c>
      <c r="B698" t="s">
        <v>2123</v>
      </c>
      <c r="C698" t="s">
        <v>1674</v>
      </c>
      <c r="D698" t="s">
        <v>2147</v>
      </c>
    </row>
    <row r="699" spans="1:4">
      <c r="A699" s="1060">
        <v>698</v>
      </c>
      <c r="B699" t="s">
        <v>2123</v>
      </c>
      <c r="C699" t="s">
        <v>2148</v>
      </c>
      <c r="D699" t="s">
        <v>2149</v>
      </c>
    </row>
    <row r="700" spans="1:4">
      <c r="A700" s="1060">
        <v>699</v>
      </c>
      <c r="B700" t="s">
        <v>2123</v>
      </c>
      <c r="C700" t="s">
        <v>2150</v>
      </c>
      <c r="D700" t="s">
        <v>2151</v>
      </c>
    </row>
    <row r="701" spans="1:4">
      <c r="A701" s="1060">
        <v>700</v>
      </c>
      <c r="B701" t="s">
        <v>2123</v>
      </c>
      <c r="C701" t="s">
        <v>2152</v>
      </c>
      <c r="D701" t="s">
        <v>2153</v>
      </c>
    </row>
    <row r="702" spans="1:4">
      <c r="A702" s="1060">
        <v>701</v>
      </c>
      <c r="B702" t="s">
        <v>2154</v>
      </c>
      <c r="C702" t="s">
        <v>2156</v>
      </c>
      <c r="D702" t="s">
        <v>2157</v>
      </c>
    </row>
    <row r="703" spans="1:4">
      <c r="A703" s="1060">
        <v>702</v>
      </c>
      <c r="B703" t="s">
        <v>2154</v>
      </c>
      <c r="C703" t="s">
        <v>2158</v>
      </c>
      <c r="D703" t="s">
        <v>2159</v>
      </c>
    </row>
    <row r="704" spans="1:4">
      <c r="A704" s="1060">
        <v>703</v>
      </c>
      <c r="B704" t="s">
        <v>2154</v>
      </c>
      <c r="C704" t="s">
        <v>2160</v>
      </c>
      <c r="D704" t="s">
        <v>2161</v>
      </c>
    </row>
    <row r="705" spans="1:4">
      <c r="A705" s="1060">
        <v>704</v>
      </c>
      <c r="B705" t="s">
        <v>2154</v>
      </c>
      <c r="C705" t="s">
        <v>2162</v>
      </c>
      <c r="D705" t="s">
        <v>2163</v>
      </c>
    </row>
    <row r="706" spans="1:4">
      <c r="A706" s="1060">
        <v>705</v>
      </c>
      <c r="B706" t="s">
        <v>2154</v>
      </c>
      <c r="C706" t="s">
        <v>2164</v>
      </c>
      <c r="D706" t="s">
        <v>2165</v>
      </c>
    </row>
    <row r="707" spans="1:4">
      <c r="A707" s="1060">
        <v>706</v>
      </c>
      <c r="B707" t="s">
        <v>2154</v>
      </c>
      <c r="C707" t="s">
        <v>2166</v>
      </c>
      <c r="D707" t="s">
        <v>2167</v>
      </c>
    </row>
    <row r="708" spans="1:4">
      <c r="A708" s="1060">
        <v>707</v>
      </c>
      <c r="B708" t="s">
        <v>2154</v>
      </c>
      <c r="C708" t="s">
        <v>2168</v>
      </c>
      <c r="D708" t="s">
        <v>2169</v>
      </c>
    </row>
    <row r="709" spans="1:4">
      <c r="A709" s="1060">
        <v>708</v>
      </c>
      <c r="B709" t="s">
        <v>2154</v>
      </c>
      <c r="C709" t="s">
        <v>2170</v>
      </c>
      <c r="D709" t="s">
        <v>2171</v>
      </c>
    </row>
    <row r="710" spans="1:4">
      <c r="A710" s="1060">
        <v>709</v>
      </c>
      <c r="B710" t="s">
        <v>2154</v>
      </c>
      <c r="C710" t="s">
        <v>2172</v>
      </c>
      <c r="D710" t="s">
        <v>2173</v>
      </c>
    </row>
    <row r="711" spans="1:4">
      <c r="A711" s="1060">
        <v>710</v>
      </c>
      <c r="B711" t="s">
        <v>2154</v>
      </c>
      <c r="C711" t="s">
        <v>2174</v>
      </c>
      <c r="D711" t="s">
        <v>2175</v>
      </c>
    </row>
    <row r="712" spans="1:4">
      <c r="A712" s="1060">
        <v>711</v>
      </c>
      <c r="B712" t="s">
        <v>2154</v>
      </c>
      <c r="C712" t="s">
        <v>2176</v>
      </c>
      <c r="D712" t="s">
        <v>2177</v>
      </c>
    </row>
    <row r="713" spans="1:4">
      <c r="A713" s="1060">
        <v>712</v>
      </c>
      <c r="B713" t="s">
        <v>2154</v>
      </c>
      <c r="C713" t="s">
        <v>2178</v>
      </c>
      <c r="D713" t="s">
        <v>2179</v>
      </c>
    </row>
    <row r="714" spans="1:4">
      <c r="A714" s="1060">
        <v>713</v>
      </c>
      <c r="B714" t="s">
        <v>2154</v>
      </c>
      <c r="C714" t="s">
        <v>2180</v>
      </c>
      <c r="D714" t="s">
        <v>2181</v>
      </c>
    </row>
    <row r="715" spans="1:4">
      <c r="A715" s="1060">
        <v>714</v>
      </c>
      <c r="B715" t="s">
        <v>2154</v>
      </c>
      <c r="C715" t="s">
        <v>2182</v>
      </c>
      <c r="D715" t="s">
        <v>2183</v>
      </c>
    </row>
    <row r="716" spans="1:4">
      <c r="A716" s="1060">
        <v>715</v>
      </c>
      <c r="B716" t="s">
        <v>2154</v>
      </c>
      <c r="C716" t="s">
        <v>2184</v>
      </c>
      <c r="D716" t="s">
        <v>2185</v>
      </c>
    </row>
    <row r="717" spans="1:4">
      <c r="A717" s="1060">
        <v>716</v>
      </c>
      <c r="B717" t="s">
        <v>2154</v>
      </c>
      <c r="C717" t="s">
        <v>2186</v>
      </c>
      <c r="D717" t="s">
        <v>2187</v>
      </c>
    </row>
    <row r="718" spans="1:4">
      <c r="A718" s="1060">
        <v>717</v>
      </c>
      <c r="B718" t="s">
        <v>2154</v>
      </c>
      <c r="C718" t="s">
        <v>2188</v>
      </c>
      <c r="D718" t="s">
        <v>2189</v>
      </c>
    </row>
    <row r="719" spans="1:4">
      <c r="A719" s="1060">
        <v>718</v>
      </c>
      <c r="B719" t="s">
        <v>2154</v>
      </c>
      <c r="C719" t="s">
        <v>2154</v>
      </c>
      <c r="D719" t="s">
        <v>2155</v>
      </c>
    </row>
    <row r="720" spans="1:4">
      <c r="A720" s="1060">
        <v>719</v>
      </c>
      <c r="B720" t="s">
        <v>2154</v>
      </c>
      <c r="C720" t="s">
        <v>2190</v>
      </c>
      <c r="D720" t="s">
        <v>2191</v>
      </c>
    </row>
    <row r="721" spans="1:4">
      <c r="A721" s="1060">
        <v>720</v>
      </c>
      <c r="B721" t="s">
        <v>2154</v>
      </c>
      <c r="C721" t="s">
        <v>2192</v>
      </c>
      <c r="D721" t="s">
        <v>2193</v>
      </c>
    </row>
    <row r="722" spans="1:4">
      <c r="A722" s="1060">
        <v>721</v>
      </c>
      <c r="B722" t="s">
        <v>2154</v>
      </c>
      <c r="C722" t="s">
        <v>2194</v>
      </c>
      <c r="D722" t="s">
        <v>2195</v>
      </c>
    </row>
    <row r="723" spans="1:4">
      <c r="A723" s="1060">
        <v>722</v>
      </c>
      <c r="B723" t="s">
        <v>2154</v>
      </c>
      <c r="C723" t="s">
        <v>1051</v>
      </c>
      <c r="D723" t="s">
        <v>2196</v>
      </c>
    </row>
    <row r="724" spans="1:4">
      <c r="A724" s="1060">
        <v>723</v>
      </c>
      <c r="B724" t="s">
        <v>2154</v>
      </c>
      <c r="C724" t="s">
        <v>2197</v>
      </c>
      <c r="D724" t="s">
        <v>2198</v>
      </c>
    </row>
    <row r="725" spans="1:4">
      <c r="A725" s="1060">
        <v>724</v>
      </c>
      <c r="B725" t="s">
        <v>2154</v>
      </c>
      <c r="C725" t="s">
        <v>2199</v>
      </c>
      <c r="D725" t="s">
        <v>2200</v>
      </c>
    </row>
    <row r="726" spans="1:4">
      <c r="A726" s="1060">
        <v>725</v>
      </c>
      <c r="B726" t="s">
        <v>2154</v>
      </c>
      <c r="C726" t="s">
        <v>2201</v>
      </c>
      <c r="D726" t="s">
        <v>2202</v>
      </c>
    </row>
    <row r="727" spans="1:4">
      <c r="A727" s="1060">
        <v>726</v>
      </c>
      <c r="B727" t="s">
        <v>2154</v>
      </c>
      <c r="C727" t="s">
        <v>2203</v>
      </c>
      <c r="D727" t="s">
        <v>2204</v>
      </c>
    </row>
    <row r="728" spans="1:4">
      <c r="A728" s="1060">
        <v>727</v>
      </c>
      <c r="B728" t="s">
        <v>2154</v>
      </c>
      <c r="C728" t="s">
        <v>2205</v>
      </c>
      <c r="D728" t="s">
        <v>2206</v>
      </c>
    </row>
    <row r="729" spans="1:4">
      <c r="A729" s="1060">
        <v>728</v>
      </c>
      <c r="B729" t="s">
        <v>2154</v>
      </c>
      <c r="C729" t="s">
        <v>2207</v>
      </c>
      <c r="D729" t="s">
        <v>2208</v>
      </c>
    </row>
    <row r="730" spans="1:4">
      <c r="A730" s="1060">
        <v>729</v>
      </c>
      <c r="B730" t="s">
        <v>2209</v>
      </c>
      <c r="C730" t="s">
        <v>2211</v>
      </c>
      <c r="D730" t="s">
        <v>2212</v>
      </c>
    </row>
    <row r="731" spans="1:4">
      <c r="A731" s="1060">
        <v>730</v>
      </c>
      <c r="B731" t="s">
        <v>2209</v>
      </c>
      <c r="C731" t="s">
        <v>2213</v>
      </c>
      <c r="D731" t="s">
        <v>2214</v>
      </c>
    </row>
    <row r="732" spans="1:4">
      <c r="A732" s="1060">
        <v>731</v>
      </c>
      <c r="B732" t="s">
        <v>2209</v>
      </c>
      <c r="C732" t="s">
        <v>2215</v>
      </c>
      <c r="D732" t="s">
        <v>2216</v>
      </c>
    </row>
    <row r="733" spans="1:4">
      <c r="A733" s="1060">
        <v>732</v>
      </c>
      <c r="B733" t="s">
        <v>2209</v>
      </c>
      <c r="C733" t="s">
        <v>2217</v>
      </c>
      <c r="D733" t="s">
        <v>2218</v>
      </c>
    </row>
    <row r="734" spans="1:4">
      <c r="A734" s="1060">
        <v>733</v>
      </c>
      <c r="B734" t="s">
        <v>2209</v>
      </c>
      <c r="C734" t="s">
        <v>2219</v>
      </c>
      <c r="D734" t="s">
        <v>2220</v>
      </c>
    </row>
    <row r="735" spans="1:4">
      <c r="A735" s="1060">
        <v>734</v>
      </c>
      <c r="B735" t="s">
        <v>2209</v>
      </c>
      <c r="C735" t="s">
        <v>2221</v>
      </c>
      <c r="D735" t="s">
        <v>2222</v>
      </c>
    </row>
    <row r="736" spans="1:4">
      <c r="A736" s="1060">
        <v>735</v>
      </c>
      <c r="B736" t="s">
        <v>2209</v>
      </c>
      <c r="C736" t="s">
        <v>2223</v>
      </c>
      <c r="D736" t="s">
        <v>2224</v>
      </c>
    </row>
    <row r="737" spans="1:4">
      <c r="A737" s="1060">
        <v>736</v>
      </c>
      <c r="B737" t="s">
        <v>2209</v>
      </c>
      <c r="C737" t="s">
        <v>2225</v>
      </c>
      <c r="D737" t="s">
        <v>2226</v>
      </c>
    </row>
    <row r="738" spans="1:4">
      <c r="A738" s="1060">
        <v>737</v>
      </c>
      <c r="B738" t="s">
        <v>2209</v>
      </c>
      <c r="C738" t="s">
        <v>2227</v>
      </c>
      <c r="D738" t="s">
        <v>2228</v>
      </c>
    </row>
    <row r="739" spans="1:4">
      <c r="A739" s="1060">
        <v>738</v>
      </c>
      <c r="B739" t="s">
        <v>2209</v>
      </c>
      <c r="C739" t="s">
        <v>2229</v>
      </c>
      <c r="D739" t="s">
        <v>2230</v>
      </c>
    </row>
    <row r="740" spans="1:4">
      <c r="A740" s="1060">
        <v>739</v>
      </c>
      <c r="B740" t="s">
        <v>2209</v>
      </c>
      <c r="C740" t="s">
        <v>2231</v>
      </c>
      <c r="D740" t="s">
        <v>2232</v>
      </c>
    </row>
    <row r="741" spans="1:4">
      <c r="A741" s="1060">
        <v>740</v>
      </c>
      <c r="B741" t="s">
        <v>2209</v>
      </c>
      <c r="C741" t="s">
        <v>1702</v>
      </c>
      <c r="D741" t="s">
        <v>2233</v>
      </c>
    </row>
    <row r="742" spans="1:4">
      <c r="A742" s="1060">
        <v>741</v>
      </c>
      <c r="B742" t="s">
        <v>2209</v>
      </c>
      <c r="C742" t="s">
        <v>2234</v>
      </c>
      <c r="D742" t="s">
        <v>2235</v>
      </c>
    </row>
    <row r="743" spans="1:4">
      <c r="A743" s="1060">
        <v>742</v>
      </c>
      <c r="B743" t="s">
        <v>2209</v>
      </c>
      <c r="C743" t="s">
        <v>2236</v>
      </c>
      <c r="D743" t="s">
        <v>2237</v>
      </c>
    </row>
    <row r="744" spans="1:4">
      <c r="A744" s="1060">
        <v>743</v>
      </c>
      <c r="B744" t="s">
        <v>2209</v>
      </c>
      <c r="C744" t="s">
        <v>2209</v>
      </c>
      <c r="D744" t="s">
        <v>2210</v>
      </c>
    </row>
    <row r="745" spans="1:4">
      <c r="A745" s="1060">
        <v>744</v>
      </c>
      <c r="B745" t="s">
        <v>2209</v>
      </c>
      <c r="C745" t="s">
        <v>2238</v>
      </c>
      <c r="D745" t="s">
        <v>2239</v>
      </c>
    </row>
    <row r="746" spans="1:4">
      <c r="A746" s="1060">
        <v>745</v>
      </c>
      <c r="B746" t="s">
        <v>2209</v>
      </c>
      <c r="C746" t="s">
        <v>2240</v>
      </c>
      <c r="D746" t="s">
        <v>2241</v>
      </c>
    </row>
    <row r="747" spans="1:4">
      <c r="A747" s="1060">
        <v>746</v>
      </c>
      <c r="B747" t="s">
        <v>2209</v>
      </c>
      <c r="C747" t="s">
        <v>2242</v>
      </c>
      <c r="D747" t="s">
        <v>2243</v>
      </c>
    </row>
    <row r="748" spans="1:4">
      <c r="A748" s="1060">
        <v>747</v>
      </c>
      <c r="B748" t="s">
        <v>2209</v>
      </c>
      <c r="C748" t="s">
        <v>2244</v>
      </c>
      <c r="D748" t="s">
        <v>2245</v>
      </c>
    </row>
    <row r="749" spans="1:4">
      <c r="A749" s="1060">
        <v>748</v>
      </c>
      <c r="B749" t="s">
        <v>2209</v>
      </c>
      <c r="C749" t="s">
        <v>2246</v>
      </c>
      <c r="D749" t="s">
        <v>2247</v>
      </c>
    </row>
    <row r="750" spans="1:4">
      <c r="A750" s="1060">
        <v>749</v>
      </c>
      <c r="B750" t="s">
        <v>2209</v>
      </c>
      <c r="C750" t="s">
        <v>2248</v>
      </c>
      <c r="D750" t="s">
        <v>2249</v>
      </c>
    </row>
    <row r="751" spans="1:4">
      <c r="A751" s="1060">
        <v>750</v>
      </c>
      <c r="B751" t="s">
        <v>2209</v>
      </c>
      <c r="C751" t="s">
        <v>2250</v>
      </c>
      <c r="D751" t="s">
        <v>2251</v>
      </c>
    </row>
    <row r="752" spans="1:4">
      <c r="A752" s="1060">
        <v>751</v>
      </c>
      <c r="B752" t="s">
        <v>2252</v>
      </c>
      <c r="C752" t="s">
        <v>2254</v>
      </c>
      <c r="D752" t="s">
        <v>2255</v>
      </c>
    </row>
    <row r="753" spans="1:4">
      <c r="A753" s="1060">
        <v>752</v>
      </c>
      <c r="B753" t="s">
        <v>2252</v>
      </c>
      <c r="C753" t="s">
        <v>2256</v>
      </c>
      <c r="D753" t="s">
        <v>2257</v>
      </c>
    </row>
    <row r="754" spans="1:4">
      <c r="A754" s="1060">
        <v>753</v>
      </c>
      <c r="B754" t="s">
        <v>2252</v>
      </c>
      <c r="C754" t="s">
        <v>2258</v>
      </c>
      <c r="D754" t="s">
        <v>2259</v>
      </c>
    </row>
    <row r="755" spans="1:4">
      <c r="A755" s="1060">
        <v>754</v>
      </c>
      <c r="B755" t="s">
        <v>2252</v>
      </c>
      <c r="C755" t="s">
        <v>2260</v>
      </c>
      <c r="D755" t="s">
        <v>2261</v>
      </c>
    </row>
    <row r="756" spans="1:4">
      <c r="A756" s="1060">
        <v>755</v>
      </c>
      <c r="B756" t="s">
        <v>2252</v>
      </c>
      <c r="C756" t="s">
        <v>2262</v>
      </c>
      <c r="D756" t="s">
        <v>2263</v>
      </c>
    </row>
    <row r="757" spans="1:4">
      <c r="A757" s="1060">
        <v>756</v>
      </c>
      <c r="B757" t="s">
        <v>2252</v>
      </c>
      <c r="C757" t="s">
        <v>2264</v>
      </c>
      <c r="D757" t="s">
        <v>2265</v>
      </c>
    </row>
    <row r="758" spans="1:4">
      <c r="A758" s="1060">
        <v>757</v>
      </c>
      <c r="B758" t="s">
        <v>2252</v>
      </c>
      <c r="C758" t="s">
        <v>2266</v>
      </c>
      <c r="D758" t="s">
        <v>2267</v>
      </c>
    </row>
    <row r="759" spans="1:4">
      <c r="A759" s="1060">
        <v>758</v>
      </c>
      <c r="B759" t="s">
        <v>2252</v>
      </c>
      <c r="C759" t="s">
        <v>2268</v>
      </c>
      <c r="D759" t="s">
        <v>2269</v>
      </c>
    </row>
    <row r="760" spans="1:4">
      <c r="A760" s="1060">
        <v>759</v>
      </c>
      <c r="B760" t="s">
        <v>2252</v>
      </c>
      <c r="C760" t="s">
        <v>2270</v>
      </c>
      <c r="D760" t="s">
        <v>2271</v>
      </c>
    </row>
    <row r="761" spans="1:4">
      <c r="A761" s="1060">
        <v>760</v>
      </c>
      <c r="B761" t="s">
        <v>2252</v>
      </c>
      <c r="C761" t="s">
        <v>2272</v>
      </c>
      <c r="D761" t="s">
        <v>2273</v>
      </c>
    </row>
    <row r="762" spans="1:4">
      <c r="A762" s="1060">
        <v>761</v>
      </c>
      <c r="B762" t="s">
        <v>2252</v>
      </c>
      <c r="C762" t="s">
        <v>2274</v>
      </c>
      <c r="D762" t="s">
        <v>2275</v>
      </c>
    </row>
    <row r="763" spans="1:4">
      <c r="A763" s="1060">
        <v>762</v>
      </c>
      <c r="B763" t="s">
        <v>2252</v>
      </c>
      <c r="C763" t="s">
        <v>2276</v>
      </c>
      <c r="D763" t="s">
        <v>2277</v>
      </c>
    </row>
    <row r="764" spans="1:4">
      <c r="A764" s="1060">
        <v>763</v>
      </c>
      <c r="B764" t="s">
        <v>2252</v>
      </c>
      <c r="C764" t="s">
        <v>2278</v>
      </c>
      <c r="D764" t="s">
        <v>2279</v>
      </c>
    </row>
    <row r="765" spans="1:4">
      <c r="A765" s="1060">
        <v>764</v>
      </c>
      <c r="B765" t="s">
        <v>2252</v>
      </c>
      <c r="C765" t="s">
        <v>2280</v>
      </c>
      <c r="D765" t="s">
        <v>2281</v>
      </c>
    </row>
    <row r="766" spans="1:4">
      <c r="A766" s="1060">
        <v>765</v>
      </c>
      <c r="B766" t="s">
        <v>2252</v>
      </c>
      <c r="C766" t="s">
        <v>2282</v>
      </c>
      <c r="D766" t="s">
        <v>2283</v>
      </c>
    </row>
    <row r="767" spans="1:4">
      <c r="A767" s="1060">
        <v>766</v>
      </c>
      <c r="B767" t="s">
        <v>2252</v>
      </c>
      <c r="C767" t="s">
        <v>2284</v>
      </c>
      <c r="D767" t="s">
        <v>2285</v>
      </c>
    </row>
    <row r="768" spans="1:4">
      <c r="A768" s="1060">
        <v>767</v>
      </c>
      <c r="B768" t="s">
        <v>2252</v>
      </c>
      <c r="C768" t="s">
        <v>2286</v>
      </c>
      <c r="D768" t="s">
        <v>2287</v>
      </c>
    </row>
    <row r="769" spans="1:4">
      <c r="A769" s="1060">
        <v>768</v>
      </c>
      <c r="B769" t="s">
        <v>2252</v>
      </c>
      <c r="C769" t="s">
        <v>2288</v>
      </c>
      <c r="D769" t="s">
        <v>2289</v>
      </c>
    </row>
    <row r="770" spans="1:4">
      <c r="A770" s="1060">
        <v>769</v>
      </c>
      <c r="B770" t="s">
        <v>2252</v>
      </c>
      <c r="C770" t="s">
        <v>2290</v>
      </c>
      <c r="D770" t="s">
        <v>2291</v>
      </c>
    </row>
    <row r="771" spans="1:4">
      <c r="A771" s="1060">
        <v>770</v>
      </c>
      <c r="B771" t="s">
        <v>2252</v>
      </c>
      <c r="C771" t="s">
        <v>2252</v>
      </c>
      <c r="D771" t="s">
        <v>2253</v>
      </c>
    </row>
    <row r="772" spans="1:4">
      <c r="A772" s="1060">
        <v>771</v>
      </c>
      <c r="B772" t="s">
        <v>2252</v>
      </c>
      <c r="C772" t="s">
        <v>2292</v>
      </c>
      <c r="D772" t="s">
        <v>2293</v>
      </c>
    </row>
    <row r="773" spans="1:4">
      <c r="A773" s="1060">
        <v>772</v>
      </c>
      <c r="B773" t="s">
        <v>2252</v>
      </c>
      <c r="C773" t="s">
        <v>2294</v>
      </c>
      <c r="D773" t="s">
        <v>2295</v>
      </c>
    </row>
    <row r="774" spans="1:4">
      <c r="A774" s="1060">
        <v>773</v>
      </c>
      <c r="B774" t="s">
        <v>2252</v>
      </c>
      <c r="C774" t="s">
        <v>2296</v>
      </c>
      <c r="D774" t="s">
        <v>2297</v>
      </c>
    </row>
    <row r="775" spans="1:4">
      <c r="A775" s="1060">
        <v>774</v>
      </c>
      <c r="B775" t="s">
        <v>2252</v>
      </c>
      <c r="C775" t="s">
        <v>2298</v>
      </c>
      <c r="D775" t="s">
        <v>2299</v>
      </c>
    </row>
    <row r="776" spans="1:4">
      <c r="A776" s="1060">
        <v>775</v>
      </c>
      <c r="B776" t="s">
        <v>2252</v>
      </c>
      <c r="C776" t="s">
        <v>2300</v>
      </c>
      <c r="D776" t="s">
        <v>2301</v>
      </c>
    </row>
    <row r="777" spans="1:4">
      <c r="A777" s="1060">
        <v>776</v>
      </c>
      <c r="B777" t="s">
        <v>2252</v>
      </c>
      <c r="C777" t="s">
        <v>2302</v>
      </c>
      <c r="D777" t="s">
        <v>2303</v>
      </c>
    </row>
    <row r="778" spans="1:4">
      <c r="A778" s="1060">
        <v>777</v>
      </c>
      <c r="B778" t="s">
        <v>2252</v>
      </c>
      <c r="C778" t="s">
        <v>2304</v>
      </c>
      <c r="D778" t="s">
        <v>2305</v>
      </c>
    </row>
    <row r="779" spans="1:4">
      <c r="A779" s="1060">
        <v>778</v>
      </c>
      <c r="B779" t="s">
        <v>2252</v>
      </c>
      <c r="C779" t="s">
        <v>2306</v>
      </c>
      <c r="D779" t="s">
        <v>2307</v>
      </c>
    </row>
    <row r="780" spans="1:4">
      <c r="A780" s="1060">
        <v>779</v>
      </c>
      <c r="B780" t="s">
        <v>2308</v>
      </c>
      <c r="C780" t="s">
        <v>2310</v>
      </c>
      <c r="D780" t="s">
        <v>2311</v>
      </c>
    </row>
    <row r="781" spans="1:4">
      <c r="A781" s="1060">
        <v>780</v>
      </c>
      <c r="B781" t="s">
        <v>2308</v>
      </c>
      <c r="C781" t="s">
        <v>2312</v>
      </c>
      <c r="D781" t="s">
        <v>2313</v>
      </c>
    </row>
    <row r="782" spans="1:4">
      <c r="A782" s="1060">
        <v>781</v>
      </c>
      <c r="B782" t="s">
        <v>2308</v>
      </c>
      <c r="C782" t="s">
        <v>2314</v>
      </c>
      <c r="D782" t="s">
        <v>2315</v>
      </c>
    </row>
    <row r="783" spans="1:4">
      <c r="A783" s="1060">
        <v>782</v>
      </c>
      <c r="B783" t="s">
        <v>2308</v>
      </c>
      <c r="C783" t="s">
        <v>2316</v>
      </c>
      <c r="D783" t="s">
        <v>2317</v>
      </c>
    </row>
    <row r="784" spans="1:4">
      <c r="A784" s="1060">
        <v>783</v>
      </c>
      <c r="B784" t="s">
        <v>2308</v>
      </c>
      <c r="C784" t="s">
        <v>2318</v>
      </c>
      <c r="D784" t="s">
        <v>2319</v>
      </c>
    </row>
    <row r="785" spans="1:4">
      <c r="A785" s="1060">
        <v>784</v>
      </c>
      <c r="B785" t="s">
        <v>2308</v>
      </c>
      <c r="C785" t="s">
        <v>2320</v>
      </c>
      <c r="D785" t="s">
        <v>2321</v>
      </c>
    </row>
    <row r="786" spans="1:4">
      <c r="A786" s="1060">
        <v>785</v>
      </c>
      <c r="B786" t="s">
        <v>2308</v>
      </c>
      <c r="C786" t="s">
        <v>2322</v>
      </c>
      <c r="D786" t="s">
        <v>2323</v>
      </c>
    </row>
    <row r="787" spans="1:4">
      <c r="A787" s="1060">
        <v>786</v>
      </c>
      <c r="B787" t="s">
        <v>2308</v>
      </c>
      <c r="C787" t="s">
        <v>2324</v>
      </c>
      <c r="D787" t="s">
        <v>2325</v>
      </c>
    </row>
    <row r="788" spans="1:4">
      <c r="A788" s="1060">
        <v>787</v>
      </c>
      <c r="B788" t="s">
        <v>2308</v>
      </c>
      <c r="C788" t="s">
        <v>2326</v>
      </c>
      <c r="D788" t="s">
        <v>2327</v>
      </c>
    </row>
    <row r="789" spans="1:4">
      <c r="A789" s="1060">
        <v>788</v>
      </c>
      <c r="B789" t="s">
        <v>2308</v>
      </c>
      <c r="C789" t="s">
        <v>2328</v>
      </c>
      <c r="D789" t="s">
        <v>2329</v>
      </c>
    </row>
    <row r="790" spans="1:4">
      <c r="A790" s="1060">
        <v>789</v>
      </c>
      <c r="B790" t="s">
        <v>2308</v>
      </c>
      <c r="C790" t="s">
        <v>2330</v>
      </c>
      <c r="D790" t="s">
        <v>2331</v>
      </c>
    </row>
    <row r="791" spans="1:4">
      <c r="A791" s="1060">
        <v>790</v>
      </c>
      <c r="B791" t="s">
        <v>2308</v>
      </c>
      <c r="C791" t="s">
        <v>2332</v>
      </c>
      <c r="D791" t="s">
        <v>2333</v>
      </c>
    </row>
    <row r="792" spans="1:4">
      <c r="A792" s="1060">
        <v>791</v>
      </c>
      <c r="B792" t="s">
        <v>2308</v>
      </c>
      <c r="C792" t="s">
        <v>2334</v>
      </c>
      <c r="D792" t="s">
        <v>2335</v>
      </c>
    </row>
    <row r="793" spans="1:4">
      <c r="A793" s="1060">
        <v>792</v>
      </c>
      <c r="B793" t="s">
        <v>2308</v>
      </c>
      <c r="C793" t="s">
        <v>2308</v>
      </c>
      <c r="D793" t="s">
        <v>2309</v>
      </c>
    </row>
    <row r="794" spans="1:4">
      <c r="A794" s="1060">
        <v>793</v>
      </c>
      <c r="B794" t="s">
        <v>2308</v>
      </c>
      <c r="C794" t="s">
        <v>2336</v>
      </c>
      <c r="D794" t="s">
        <v>2337</v>
      </c>
    </row>
    <row r="795" spans="1:4">
      <c r="A795" s="1060">
        <v>794</v>
      </c>
      <c r="B795" t="s">
        <v>2308</v>
      </c>
      <c r="C795" t="s">
        <v>2338</v>
      </c>
      <c r="D795" t="s">
        <v>2339</v>
      </c>
    </row>
    <row r="796" spans="1:4">
      <c r="A796" s="1060">
        <v>795</v>
      </c>
      <c r="B796" t="s">
        <v>2308</v>
      </c>
      <c r="C796" t="s">
        <v>2340</v>
      </c>
      <c r="D796" t="s">
        <v>2341</v>
      </c>
    </row>
    <row r="797" spans="1:4">
      <c r="A797" s="1060">
        <v>796</v>
      </c>
      <c r="B797" t="s">
        <v>2308</v>
      </c>
      <c r="C797" t="s">
        <v>2342</v>
      </c>
      <c r="D797" t="s">
        <v>2343</v>
      </c>
    </row>
    <row r="798" spans="1:4">
      <c r="A798" s="1060">
        <v>797</v>
      </c>
      <c r="B798" t="s">
        <v>2308</v>
      </c>
      <c r="C798" t="s">
        <v>2344</v>
      </c>
      <c r="D798" t="s">
        <v>2345</v>
      </c>
    </row>
    <row r="799" spans="1:4">
      <c r="A799" s="1060">
        <v>798</v>
      </c>
      <c r="B799" t="s">
        <v>2308</v>
      </c>
      <c r="C799" t="s">
        <v>2346</v>
      </c>
      <c r="D799" t="s">
        <v>2347</v>
      </c>
    </row>
    <row r="800" spans="1:4">
      <c r="A800" s="1060">
        <v>799</v>
      </c>
      <c r="B800" t="s">
        <v>2308</v>
      </c>
      <c r="C800" t="s">
        <v>2348</v>
      </c>
      <c r="D800" t="s">
        <v>2349</v>
      </c>
    </row>
    <row r="801" spans="1:4">
      <c r="A801" s="1060">
        <v>800</v>
      </c>
      <c r="B801" t="s">
        <v>2350</v>
      </c>
      <c r="C801" t="s">
        <v>2352</v>
      </c>
      <c r="D801" t="s">
        <v>2353</v>
      </c>
    </row>
    <row r="802" spans="1:4">
      <c r="A802" s="1060">
        <v>801</v>
      </c>
      <c r="B802" t="s">
        <v>2350</v>
      </c>
      <c r="C802" t="s">
        <v>1247</v>
      </c>
      <c r="D802" t="s">
        <v>2354</v>
      </c>
    </row>
    <row r="803" spans="1:4">
      <c r="A803" s="1060">
        <v>802</v>
      </c>
      <c r="B803" t="s">
        <v>2350</v>
      </c>
      <c r="C803" t="s">
        <v>1067</v>
      </c>
      <c r="D803" t="s">
        <v>2355</v>
      </c>
    </row>
    <row r="804" spans="1:4">
      <c r="A804" s="1060">
        <v>803</v>
      </c>
      <c r="B804" t="s">
        <v>2350</v>
      </c>
      <c r="C804" t="s">
        <v>2356</v>
      </c>
      <c r="D804" t="s">
        <v>2357</v>
      </c>
    </row>
    <row r="805" spans="1:4">
      <c r="A805" s="1060">
        <v>804</v>
      </c>
      <c r="B805" t="s">
        <v>2350</v>
      </c>
      <c r="C805" t="s">
        <v>2358</v>
      </c>
      <c r="D805" t="s">
        <v>2359</v>
      </c>
    </row>
    <row r="806" spans="1:4">
      <c r="A806" s="1060">
        <v>805</v>
      </c>
      <c r="B806" t="s">
        <v>2350</v>
      </c>
      <c r="C806" t="s">
        <v>2360</v>
      </c>
      <c r="D806" t="s">
        <v>2361</v>
      </c>
    </row>
    <row r="807" spans="1:4">
      <c r="A807" s="1060">
        <v>806</v>
      </c>
      <c r="B807" t="s">
        <v>2350</v>
      </c>
      <c r="C807" t="s">
        <v>2362</v>
      </c>
      <c r="D807" t="s">
        <v>2363</v>
      </c>
    </row>
    <row r="808" spans="1:4">
      <c r="A808" s="1060">
        <v>807</v>
      </c>
      <c r="B808" t="s">
        <v>2350</v>
      </c>
      <c r="C808" t="s">
        <v>2364</v>
      </c>
      <c r="D808" t="s">
        <v>2365</v>
      </c>
    </row>
    <row r="809" spans="1:4">
      <c r="A809" s="1060">
        <v>808</v>
      </c>
      <c r="B809" t="s">
        <v>2350</v>
      </c>
      <c r="C809" t="s">
        <v>2366</v>
      </c>
      <c r="D809" t="s">
        <v>2367</v>
      </c>
    </row>
    <row r="810" spans="1:4">
      <c r="A810" s="1060">
        <v>809</v>
      </c>
      <c r="B810" t="s">
        <v>2350</v>
      </c>
      <c r="C810" t="s">
        <v>2368</v>
      </c>
      <c r="D810" t="s">
        <v>2369</v>
      </c>
    </row>
    <row r="811" spans="1:4">
      <c r="A811" s="1060">
        <v>810</v>
      </c>
      <c r="B811" t="s">
        <v>2350</v>
      </c>
      <c r="C811" t="s">
        <v>2370</v>
      </c>
      <c r="D811" t="s">
        <v>2371</v>
      </c>
    </row>
    <row r="812" spans="1:4">
      <c r="A812" s="1060">
        <v>811</v>
      </c>
      <c r="B812" t="s">
        <v>2350</v>
      </c>
      <c r="C812" t="s">
        <v>2372</v>
      </c>
      <c r="D812" t="s">
        <v>2373</v>
      </c>
    </row>
    <row r="813" spans="1:4">
      <c r="A813" s="1060">
        <v>812</v>
      </c>
      <c r="B813" t="s">
        <v>2350</v>
      </c>
      <c r="C813" t="s">
        <v>2374</v>
      </c>
      <c r="D813" t="s">
        <v>2375</v>
      </c>
    </row>
    <row r="814" spans="1:4">
      <c r="A814" s="1060">
        <v>813</v>
      </c>
      <c r="B814" t="s">
        <v>2350</v>
      </c>
      <c r="C814" t="s">
        <v>2376</v>
      </c>
      <c r="D814" t="s">
        <v>2377</v>
      </c>
    </row>
    <row r="815" spans="1:4">
      <c r="A815" s="1060">
        <v>814</v>
      </c>
      <c r="B815" t="s">
        <v>2350</v>
      </c>
      <c r="C815" t="s">
        <v>2378</v>
      </c>
      <c r="D815" t="s">
        <v>2379</v>
      </c>
    </row>
    <row r="816" spans="1:4">
      <c r="A816" s="1060">
        <v>815</v>
      </c>
      <c r="B816" t="s">
        <v>2350</v>
      </c>
      <c r="C816" t="s">
        <v>2350</v>
      </c>
      <c r="D816" t="s">
        <v>2351</v>
      </c>
    </row>
    <row r="817" spans="1:4">
      <c r="A817" s="1060">
        <v>816</v>
      </c>
      <c r="B817" t="s">
        <v>2350</v>
      </c>
      <c r="C817" t="s">
        <v>2380</v>
      </c>
      <c r="D817" t="s">
        <v>2381</v>
      </c>
    </row>
    <row r="818" spans="1:4">
      <c r="A818" s="1060">
        <v>817</v>
      </c>
      <c r="B818" t="s">
        <v>2350</v>
      </c>
      <c r="C818" t="s">
        <v>2382</v>
      </c>
      <c r="D818" t="s">
        <v>2383</v>
      </c>
    </row>
    <row r="819" spans="1:4">
      <c r="A819" s="1060">
        <v>818</v>
      </c>
      <c r="B819" t="s">
        <v>2350</v>
      </c>
      <c r="C819" t="s">
        <v>2384</v>
      </c>
      <c r="D819" t="s">
        <v>2385</v>
      </c>
    </row>
    <row r="820" spans="1:4">
      <c r="A820" s="1060">
        <v>819</v>
      </c>
      <c r="B820" t="s">
        <v>2350</v>
      </c>
      <c r="C820" t="s">
        <v>2386</v>
      </c>
      <c r="D820" t="s">
        <v>2387</v>
      </c>
    </row>
    <row r="821" spans="1:4">
      <c r="A821" s="1060">
        <v>820</v>
      </c>
      <c r="B821" t="s">
        <v>2350</v>
      </c>
      <c r="C821" t="s">
        <v>2388</v>
      </c>
      <c r="D821" t="s">
        <v>2389</v>
      </c>
    </row>
    <row r="822" spans="1:4">
      <c r="A822" s="1060">
        <v>821</v>
      </c>
      <c r="B822" t="s">
        <v>2350</v>
      </c>
      <c r="C822" t="s">
        <v>2390</v>
      </c>
      <c r="D822" t="s">
        <v>2391</v>
      </c>
    </row>
    <row r="823" spans="1:4">
      <c r="A823" s="1060">
        <v>822</v>
      </c>
      <c r="B823" t="s">
        <v>2350</v>
      </c>
      <c r="C823" t="s">
        <v>2392</v>
      </c>
      <c r="D823" t="s">
        <v>2393</v>
      </c>
    </row>
    <row r="824" spans="1:4">
      <c r="A824" s="1060">
        <v>823</v>
      </c>
      <c r="B824" t="s">
        <v>2350</v>
      </c>
      <c r="C824" t="s">
        <v>2394</v>
      </c>
      <c r="D824" t="s">
        <v>2395</v>
      </c>
    </row>
    <row r="825" spans="1:4">
      <c r="A825" s="1060">
        <v>824</v>
      </c>
      <c r="B825" t="s">
        <v>2396</v>
      </c>
      <c r="C825" t="s">
        <v>2398</v>
      </c>
      <c r="D825" t="s">
        <v>2399</v>
      </c>
    </row>
    <row r="826" spans="1:4">
      <c r="A826" s="1060">
        <v>825</v>
      </c>
      <c r="B826" t="s">
        <v>2396</v>
      </c>
      <c r="C826" t="s">
        <v>2400</v>
      </c>
      <c r="D826" t="s">
        <v>2401</v>
      </c>
    </row>
    <row r="827" spans="1:4">
      <c r="A827" s="1060">
        <v>826</v>
      </c>
      <c r="B827" t="s">
        <v>2396</v>
      </c>
      <c r="C827" t="s">
        <v>2402</v>
      </c>
      <c r="D827" t="s">
        <v>2403</v>
      </c>
    </row>
    <row r="828" spans="1:4">
      <c r="A828" s="1060">
        <v>827</v>
      </c>
      <c r="B828" t="s">
        <v>2396</v>
      </c>
      <c r="C828" t="s">
        <v>2404</v>
      </c>
      <c r="D828" t="s">
        <v>2405</v>
      </c>
    </row>
    <row r="829" spans="1:4">
      <c r="A829" s="1060">
        <v>828</v>
      </c>
      <c r="B829" t="s">
        <v>2396</v>
      </c>
      <c r="C829" t="s">
        <v>2406</v>
      </c>
      <c r="D829" t="s">
        <v>2407</v>
      </c>
    </row>
    <row r="830" spans="1:4">
      <c r="A830" s="1060">
        <v>829</v>
      </c>
      <c r="B830" t="s">
        <v>2396</v>
      </c>
      <c r="C830" t="s">
        <v>2408</v>
      </c>
      <c r="D830" t="s">
        <v>2409</v>
      </c>
    </row>
    <row r="831" spans="1:4">
      <c r="A831" s="1060">
        <v>830</v>
      </c>
      <c r="B831" t="s">
        <v>2396</v>
      </c>
      <c r="C831" t="s">
        <v>2410</v>
      </c>
      <c r="D831" t="s">
        <v>2411</v>
      </c>
    </row>
    <row r="832" spans="1:4">
      <c r="A832" s="1060">
        <v>831</v>
      </c>
      <c r="B832" t="s">
        <v>2396</v>
      </c>
      <c r="C832" t="s">
        <v>2412</v>
      </c>
      <c r="D832" t="s">
        <v>2413</v>
      </c>
    </row>
    <row r="833" spans="1:4">
      <c r="A833" s="1060">
        <v>832</v>
      </c>
      <c r="B833" t="s">
        <v>2396</v>
      </c>
      <c r="C833" t="s">
        <v>2414</v>
      </c>
      <c r="D833" t="s">
        <v>2415</v>
      </c>
    </row>
    <row r="834" spans="1:4">
      <c r="A834" s="1060">
        <v>833</v>
      </c>
      <c r="B834" t="s">
        <v>2396</v>
      </c>
      <c r="C834" t="s">
        <v>1433</v>
      </c>
      <c r="D834" t="s">
        <v>2416</v>
      </c>
    </row>
    <row r="835" spans="1:4">
      <c r="A835" s="1060">
        <v>834</v>
      </c>
      <c r="B835" t="s">
        <v>2396</v>
      </c>
      <c r="C835" t="s">
        <v>1845</v>
      </c>
      <c r="D835" t="s">
        <v>2417</v>
      </c>
    </row>
    <row r="836" spans="1:4">
      <c r="A836" s="1060">
        <v>835</v>
      </c>
      <c r="B836" t="s">
        <v>2396</v>
      </c>
      <c r="C836" t="s">
        <v>2288</v>
      </c>
      <c r="D836" t="s">
        <v>2418</v>
      </c>
    </row>
    <row r="837" spans="1:4">
      <c r="A837" s="1060">
        <v>836</v>
      </c>
      <c r="B837" t="s">
        <v>2396</v>
      </c>
      <c r="C837" t="s">
        <v>2419</v>
      </c>
      <c r="D837" t="s">
        <v>2420</v>
      </c>
    </row>
    <row r="838" spans="1:4">
      <c r="A838" s="1060">
        <v>837</v>
      </c>
      <c r="B838" t="s">
        <v>2396</v>
      </c>
      <c r="C838" t="s">
        <v>2396</v>
      </c>
      <c r="D838" t="s">
        <v>2397</v>
      </c>
    </row>
    <row r="839" spans="1:4">
      <c r="A839" s="1060">
        <v>838</v>
      </c>
      <c r="B839" t="s">
        <v>2396</v>
      </c>
      <c r="C839" t="s">
        <v>2421</v>
      </c>
      <c r="D839" t="s">
        <v>2422</v>
      </c>
    </row>
    <row r="840" spans="1:4">
      <c r="A840" s="1060">
        <v>839</v>
      </c>
      <c r="B840" t="s">
        <v>2396</v>
      </c>
      <c r="C840" t="s">
        <v>2423</v>
      </c>
      <c r="D840" t="s">
        <v>2424</v>
      </c>
    </row>
    <row r="841" spans="1:4">
      <c r="A841" s="1060">
        <v>840</v>
      </c>
      <c r="B841" t="s">
        <v>2396</v>
      </c>
      <c r="C841" t="s">
        <v>2425</v>
      </c>
      <c r="D841" t="s">
        <v>2426</v>
      </c>
    </row>
    <row r="842" spans="1:4">
      <c r="A842" s="1060">
        <v>841</v>
      </c>
      <c r="B842" t="s">
        <v>2396</v>
      </c>
      <c r="C842" t="s">
        <v>2427</v>
      </c>
      <c r="D842" t="s">
        <v>2428</v>
      </c>
    </row>
    <row r="843" spans="1:4">
      <c r="A843" s="1060">
        <v>842</v>
      </c>
      <c r="B843" t="s">
        <v>2429</v>
      </c>
      <c r="C843" t="s">
        <v>2431</v>
      </c>
      <c r="D843" t="s">
        <v>2432</v>
      </c>
    </row>
    <row r="844" spans="1:4">
      <c r="A844" s="1060">
        <v>843</v>
      </c>
      <c r="B844" t="s">
        <v>2429</v>
      </c>
      <c r="C844" t="s">
        <v>2433</v>
      </c>
      <c r="D844" t="s">
        <v>2434</v>
      </c>
    </row>
    <row r="845" spans="1:4">
      <c r="A845" s="1060">
        <v>844</v>
      </c>
      <c r="B845" t="s">
        <v>2429</v>
      </c>
      <c r="C845" t="s">
        <v>1141</v>
      </c>
      <c r="D845" t="s">
        <v>2435</v>
      </c>
    </row>
    <row r="846" spans="1:4">
      <c r="A846" s="1060">
        <v>845</v>
      </c>
      <c r="B846" t="s">
        <v>2429</v>
      </c>
      <c r="C846" t="s">
        <v>2436</v>
      </c>
      <c r="D846" t="s">
        <v>2437</v>
      </c>
    </row>
    <row r="847" spans="1:4">
      <c r="A847" s="1060">
        <v>846</v>
      </c>
      <c r="B847" t="s">
        <v>2429</v>
      </c>
      <c r="C847" t="s">
        <v>2438</v>
      </c>
      <c r="D847" t="s">
        <v>2439</v>
      </c>
    </row>
    <row r="848" spans="1:4">
      <c r="A848" s="1060">
        <v>847</v>
      </c>
      <c r="B848" t="s">
        <v>2429</v>
      </c>
      <c r="C848" t="s">
        <v>2440</v>
      </c>
      <c r="D848" t="s">
        <v>2441</v>
      </c>
    </row>
    <row r="849" spans="1:4">
      <c r="A849" s="1060">
        <v>848</v>
      </c>
      <c r="B849" t="s">
        <v>2429</v>
      </c>
      <c r="C849" t="s">
        <v>2442</v>
      </c>
      <c r="D849" t="s">
        <v>2443</v>
      </c>
    </row>
    <row r="850" spans="1:4">
      <c r="A850" s="1060">
        <v>849</v>
      </c>
      <c r="B850" t="s">
        <v>2429</v>
      </c>
      <c r="C850" t="s">
        <v>2444</v>
      </c>
      <c r="D850" t="s">
        <v>2445</v>
      </c>
    </row>
    <row r="851" spans="1:4">
      <c r="A851" s="1060">
        <v>850</v>
      </c>
      <c r="B851" t="s">
        <v>2429</v>
      </c>
      <c r="C851" t="s">
        <v>2446</v>
      </c>
      <c r="D851" t="s">
        <v>2447</v>
      </c>
    </row>
    <row r="852" spans="1:4">
      <c r="A852" s="1060">
        <v>851</v>
      </c>
      <c r="B852" t="s">
        <v>2429</v>
      </c>
      <c r="C852" t="s">
        <v>2448</v>
      </c>
      <c r="D852" t="s">
        <v>2449</v>
      </c>
    </row>
    <row r="853" spans="1:4">
      <c r="A853" s="1060">
        <v>852</v>
      </c>
      <c r="B853" t="s">
        <v>2429</v>
      </c>
      <c r="C853" t="s">
        <v>2450</v>
      </c>
      <c r="D853" t="s">
        <v>2451</v>
      </c>
    </row>
    <row r="854" spans="1:4">
      <c r="A854" s="1060">
        <v>853</v>
      </c>
      <c r="B854" t="s">
        <v>2429</v>
      </c>
      <c r="C854" t="s">
        <v>2452</v>
      </c>
      <c r="D854" t="s">
        <v>2453</v>
      </c>
    </row>
    <row r="855" spans="1:4">
      <c r="A855" s="1060">
        <v>854</v>
      </c>
      <c r="B855" t="s">
        <v>2429</v>
      </c>
      <c r="C855" t="s">
        <v>2454</v>
      </c>
      <c r="D855" t="s">
        <v>2455</v>
      </c>
    </row>
    <row r="856" spans="1:4">
      <c r="A856" s="1060">
        <v>855</v>
      </c>
      <c r="B856" t="s">
        <v>2429</v>
      </c>
      <c r="C856" t="s">
        <v>2456</v>
      </c>
      <c r="D856" t="s">
        <v>2457</v>
      </c>
    </row>
    <row r="857" spans="1:4">
      <c r="A857" s="1060">
        <v>856</v>
      </c>
      <c r="B857" t="s">
        <v>2429</v>
      </c>
      <c r="C857" t="s">
        <v>2458</v>
      </c>
      <c r="D857" t="s">
        <v>2459</v>
      </c>
    </row>
    <row r="858" spans="1:4">
      <c r="A858" s="1060">
        <v>857</v>
      </c>
      <c r="B858" t="s">
        <v>2429</v>
      </c>
      <c r="C858" t="s">
        <v>2460</v>
      </c>
      <c r="D858" t="s">
        <v>2461</v>
      </c>
    </row>
    <row r="859" spans="1:4">
      <c r="A859" s="1060">
        <v>858</v>
      </c>
      <c r="B859" t="s">
        <v>2429</v>
      </c>
      <c r="C859" t="s">
        <v>2462</v>
      </c>
      <c r="D859" t="s">
        <v>2463</v>
      </c>
    </row>
    <row r="860" spans="1:4">
      <c r="A860" s="1060">
        <v>859</v>
      </c>
      <c r="B860" t="s">
        <v>2429</v>
      </c>
      <c r="C860" t="s">
        <v>1843</v>
      </c>
      <c r="D860" t="s">
        <v>2464</v>
      </c>
    </row>
    <row r="861" spans="1:4">
      <c r="A861" s="1060">
        <v>860</v>
      </c>
      <c r="B861" t="s">
        <v>2429</v>
      </c>
      <c r="C861" t="s">
        <v>2465</v>
      </c>
      <c r="D861" t="s">
        <v>2466</v>
      </c>
    </row>
    <row r="862" spans="1:4">
      <c r="A862" s="1060">
        <v>861</v>
      </c>
      <c r="B862" t="s">
        <v>2429</v>
      </c>
      <c r="C862" t="s">
        <v>2429</v>
      </c>
      <c r="D862" t="s">
        <v>2430</v>
      </c>
    </row>
    <row r="863" spans="1:4">
      <c r="A863" s="1060">
        <v>862</v>
      </c>
      <c r="B863" t="s">
        <v>2429</v>
      </c>
      <c r="C863" t="s">
        <v>2467</v>
      </c>
      <c r="D863" t="s">
        <v>2468</v>
      </c>
    </row>
    <row r="864" spans="1:4">
      <c r="A864" s="1060">
        <v>863</v>
      </c>
      <c r="B864" t="s">
        <v>2429</v>
      </c>
      <c r="C864" t="s">
        <v>1708</v>
      </c>
      <c r="D864" t="s">
        <v>2469</v>
      </c>
    </row>
    <row r="865" spans="1:4">
      <c r="A865" s="1060">
        <v>864</v>
      </c>
      <c r="B865" t="s">
        <v>2470</v>
      </c>
      <c r="C865" t="s">
        <v>2472</v>
      </c>
      <c r="D865" t="s">
        <v>2473</v>
      </c>
    </row>
    <row r="866" spans="1:4">
      <c r="A866" s="1060">
        <v>865</v>
      </c>
      <c r="B866" t="s">
        <v>2470</v>
      </c>
      <c r="C866" t="s">
        <v>2474</v>
      </c>
      <c r="D866" t="s">
        <v>2475</v>
      </c>
    </row>
    <row r="867" spans="1:4">
      <c r="A867" s="1060">
        <v>866</v>
      </c>
      <c r="B867" t="s">
        <v>2470</v>
      </c>
      <c r="C867" t="s">
        <v>2476</v>
      </c>
      <c r="D867" t="s">
        <v>2477</v>
      </c>
    </row>
    <row r="868" spans="1:4">
      <c r="A868" s="1060">
        <v>867</v>
      </c>
      <c r="B868" t="s">
        <v>2470</v>
      </c>
      <c r="C868" t="s">
        <v>2478</v>
      </c>
      <c r="D868" t="s">
        <v>2479</v>
      </c>
    </row>
    <row r="869" spans="1:4">
      <c r="A869" s="1060">
        <v>868</v>
      </c>
      <c r="B869" t="s">
        <v>2470</v>
      </c>
      <c r="C869" t="s">
        <v>2480</v>
      </c>
      <c r="D869" t="s">
        <v>2481</v>
      </c>
    </row>
    <row r="870" spans="1:4">
      <c r="A870" s="1060">
        <v>869</v>
      </c>
      <c r="B870" t="s">
        <v>2470</v>
      </c>
      <c r="C870" t="s">
        <v>2482</v>
      </c>
      <c r="D870" t="s">
        <v>2483</v>
      </c>
    </row>
    <row r="871" spans="1:4">
      <c r="A871" s="1060">
        <v>870</v>
      </c>
      <c r="B871" t="s">
        <v>2470</v>
      </c>
      <c r="C871" t="s">
        <v>2484</v>
      </c>
      <c r="D871" t="s">
        <v>2485</v>
      </c>
    </row>
    <row r="872" spans="1:4">
      <c r="A872" s="1060">
        <v>871</v>
      </c>
      <c r="B872" t="s">
        <v>2470</v>
      </c>
      <c r="C872" t="s">
        <v>2486</v>
      </c>
      <c r="D872" t="s">
        <v>2487</v>
      </c>
    </row>
    <row r="873" spans="1:4">
      <c r="A873" s="1060">
        <v>872</v>
      </c>
      <c r="B873" t="s">
        <v>2470</v>
      </c>
      <c r="C873" t="s">
        <v>2488</v>
      </c>
      <c r="D873" t="s">
        <v>2489</v>
      </c>
    </row>
    <row r="874" spans="1:4">
      <c r="A874" s="1060">
        <v>873</v>
      </c>
      <c r="B874" t="s">
        <v>2470</v>
      </c>
      <c r="C874" t="s">
        <v>2490</v>
      </c>
      <c r="D874" t="s">
        <v>2491</v>
      </c>
    </row>
    <row r="875" spans="1:4">
      <c r="A875" s="1060">
        <v>874</v>
      </c>
      <c r="B875" t="s">
        <v>2470</v>
      </c>
      <c r="C875" t="s">
        <v>2492</v>
      </c>
      <c r="D875" t="s">
        <v>2493</v>
      </c>
    </row>
    <row r="876" spans="1:4">
      <c r="A876" s="1060">
        <v>875</v>
      </c>
      <c r="B876" t="s">
        <v>2470</v>
      </c>
      <c r="C876" t="s">
        <v>2494</v>
      </c>
      <c r="D876" t="s">
        <v>2495</v>
      </c>
    </row>
    <row r="877" spans="1:4">
      <c r="A877" s="1060">
        <v>876</v>
      </c>
      <c r="B877" t="s">
        <v>2470</v>
      </c>
      <c r="C877" t="s">
        <v>2496</v>
      </c>
      <c r="D877" t="s">
        <v>2497</v>
      </c>
    </row>
    <row r="878" spans="1:4">
      <c r="A878" s="1060">
        <v>877</v>
      </c>
      <c r="B878" t="s">
        <v>2470</v>
      </c>
      <c r="C878" t="s">
        <v>2498</v>
      </c>
      <c r="D878" t="s">
        <v>2499</v>
      </c>
    </row>
    <row r="879" spans="1:4">
      <c r="A879" s="1060">
        <v>878</v>
      </c>
      <c r="B879" t="s">
        <v>2470</v>
      </c>
      <c r="C879" t="s">
        <v>2500</v>
      </c>
      <c r="D879" t="s">
        <v>2501</v>
      </c>
    </row>
    <row r="880" spans="1:4">
      <c r="A880" s="1060">
        <v>879</v>
      </c>
      <c r="B880" t="s">
        <v>2470</v>
      </c>
      <c r="C880" t="s">
        <v>2502</v>
      </c>
      <c r="D880" t="s">
        <v>2503</v>
      </c>
    </row>
    <row r="881" spans="1:4">
      <c r="A881" s="1060">
        <v>880</v>
      </c>
      <c r="B881" t="s">
        <v>2470</v>
      </c>
      <c r="C881" t="s">
        <v>1117</v>
      </c>
      <c r="D881" t="s">
        <v>2504</v>
      </c>
    </row>
    <row r="882" spans="1:4">
      <c r="A882" s="1060">
        <v>881</v>
      </c>
      <c r="B882" t="s">
        <v>2470</v>
      </c>
      <c r="C882" t="s">
        <v>2505</v>
      </c>
      <c r="D882" t="s">
        <v>2506</v>
      </c>
    </row>
    <row r="883" spans="1:4">
      <c r="A883" s="1060">
        <v>882</v>
      </c>
      <c r="B883" t="s">
        <v>2470</v>
      </c>
      <c r="C883" t="s">
        <v>2507</v>
      </c>
      <c r="D883" t="s">
        <v>2508</v>
      </c>
    </row>
    <row r="884" spans="1:4">
      <c r="A884" s="1060">
        <v>883</v>
      </c>
      <c r="B884" t="s">
        <v>2470</v>
      </c>
      <c r="C884" t="s">
        <v>2509</v>
      </c>
      <c r="D884" t="s">
        <v>2510</v>
      </c>
    </row>
    <row r="885" spans="1:4">
      <c r="A885" s="1060">
        <v>884</v>
      </c>
      <c r="B885" t="s">
        <v>2470</v>
      </c>
      <c r="C885" t="s">
        <v>2511</v>
      </c>
      <c r="D885" t="s">
        <v>2512</v>
      </c>
    </row>
    <row r="886" spans="1:4">
      <c r="A886" s="1060">
        <v>885</v>
      </c>
      <c r="B886" t="s">
        <v>2470</v>
      </c>
      <c r="C886" t="s">
        <v>2470</v>
      </c>
      <c r="D886" t="s">
        <v>2471</v>
      </c>
    </row>
    <row r="887" spans="1:4">
      <c r="A887" s="1060">
        <v>886</v>
      </c>
      <c r="B887" t="s">
        <v>2470</v>
      </c>
      <c r="C887" t="s">
        <v>2513</v>
      </c>
      <c r="D887" t="s">
        <v>2514</v>
      </c>
    </row>
    <row r="888" spans="1:4">
      <c r="A888" s="1060">
        <v>887</v>
      </c>
      <c r="B888" t="s">
        <v>2470</v>
      </c>
      <c r="C888" t="s">
        <v>2515</v>
      </c>
      <c r="D888" t="s">
        <v>2516</v>
      </c>
    </row>
    <row r="889" spans="1:4">
      <c r="A889" s="1060">
        <v>888</v>
      </c>
      <c r="B889" t="s">
        <v>2517</v>
      </c>
      <c r="C889" t="s">
        <v>2519</v>
      </c>
      <c r="D889" t="s">
        <v>2520</v>
      </c>
    </row>
    <row r="890" spans="1:4">
      <c r="A890" s="1060">
        <v>889</v>
      </c>
      <c r="B890" t="s">
        <v>2517</v>
      </c>
      <c r="C890" t="s">
        <v>2521</v>
      </c>
      <c r="D890" t="s">
        <v>2522</v>
      </c>
    </row>
    <row r="891" spans="1:4">
      <c r="A891" s="1060">
        <v>890</v>
      </c>
      <c r="B891" t="s">
        <v>2517</v>
      </c>
      <c r="C891" t="s">
        <v>2523</v>
      </c>
      <c r="D891" t="s">
        <v>2524</v>
      </c>
    </row>
    <row r="892" spans="1:4">
      <c r="A892" s="1060">
        <v>891</v>
      </c>
      <c r="B892" t="s">
        <v>2517</v>
      </c>
      <c r="C892" t="s">
        <v>2525</v>
      </c>
      <c r="D892" t="s">
        <v>2526</v>
      </c>
    </row>
    <row r="893" spans="1:4">
      <c r="A893" s="1060">
        <v>892</v>
      </c>
      <c r="B893" t="s">
        <v>2517</v>
      </c>
      <c r="C893" t="s">
        <v>2527</v>
      </c>
      <c r="D893" t="s">
        <v>2528</v>
      </c>
    </row>
    <row r="894" spans="1:4">
      <c r="A894" s="1060">
        <v>893</v>
      </c>
      <c r="B894" t="s">
        <v>2517</v>
      </c>
      <c r="C894" t="s">
        <v>2529</v>
      </c>
      <c r="D894" t="s">
        <v>2530</v>
      </c>
    </row>
    <row r="895" spans="1:4">
      <c r="A895" s="1060">
        <v>894</v>
      </c>
      <c r="B895" t="s">
        <v>2517</v>
      </c>
      <c r="C895" t="s">
        <v>2531</v>
      </c>
      <c r="D895" t="s">
        <v>2532</v>
      </c>
    </row>
    <row r="896" spans="1:4">
      <c r="A896" s="1060">
        <v>895</v>
      </c>
      <c r="B896" t="s">
        <v>2517</v>
      </c>
      <c r="C896" t="s">
        <v>2533</v>
      </c>
      <c r="D896" t="s">
        <v>2534</v>
      </c>
    </row>
    <row r="897" spans="1:4">
      <c r="A897" s="1060">
        <v>896</v>
      </c>
      <c r="B897" t="s">
        <v>2517</v>
      </c>
      <c r="C897" t="s">
        <v>2535</v>
      </c>
      <c r="D897" t="s">
        <v>2536</v>
      </c>
    </row>
    <row r="898" spans="1:4">
      <c r="A898" s="1060">
        <v>897</v>
      </c>
      <c r="B898" t="s">
        <v>2517</v>
      </c>
      <c r="C898" t="s">
        <v>2537</v>
      </c>
      <c r="D898" t="s">
        <v>2538</v>
      </c>
    </row>
    <row r="899" spans="1:4">
      <c r="A899" s="1060">
        <v>898</v>
      </c>
      <c r="B899" t="s">
        <v>2517</v>
      </c>
      <c r="C899" t="s">
        <v>2517</v>
      </c>
      <c r="D899" t="s">
        <v>2518</v>
      </c>
    </row>
    <row r="900" spans="1:4">
      <c r="A900" s="1060">
        <v>899</v>
      </c>
      <c r="B900" t="s">
        <v>2517</v>
      </c>
      <c r="C900" t="s">
        <v>2539</v>
      </c>
      <c r="D900" t="s">
        <v>2540</v>
      </c>
    </row>
    <row r="901" spans="1:4">
      <c r="A901" s="1060">
        <v>900</v>
      </c>
      <c r="B901" t="s">
        <v>2517</v>
      </c>
      <c r="C901" t="s">
        <v>2541</v>
      </c>
      <c r="D901" t="s">
        <v>2542</v>
      </c>
    </row>
    <row r="902" spans="1:4">
      <c r="A902" s="1060">
        <v>901</v>
      </c>
      <c r="B902" t="s">
        <v>2517</v>
      </c>
      <c r="C902" t="s">
        <v>2543</v>
      </c>
      <c r="D902" t="s">
        <v>2544</v>
      </c>
    </row>
    <row r="903" spans="1:4">
      <c r="A903" s="1060">
        <v>902</v>
      </c>
      <c r="B903" t="s">
        <v>2545</v>
      </c>
      <c r="C903" t="s">
        <v>2547</v>
      </c>
      <c r="D903" t="s">
        <v>2548</v>
      </c>
    </row>
    <row r="904" spans="1:4">
      <c r="A904" s="1060">
        <v>903</v>
      </c>
      <c r="B904" t="s">
        <v>2545</v>
      </c>
      <c r="C904" t="s">
        <v>2549</v>
      </c>
      <c r="D904" t="s">
        <v>2550</v>
      </c>
    </row>
    <row r="905" spans="1:4">
      <c r="A905" s="1060">
        <v>904</v>
      </c>
      <c r="B905" t="s">
        <v>2545</v>
      </c>
      <c r="C905" t="s">
        <v>2551</v>
      </c>
      <c r="D905" t="s">
        <v>2552</v>
      </c>
    </row>
    <row r="906" spans="1:4">
      <c r="A906" s="1060">
        <v>905</v>
      </c>
      <c r="B906" t="s">
        <v>2545</v>
      </c>
      <c r="C906" t="s">
        <v>2553</v>
      </c>
      <c r="D906" t="s">
        <v>2554</v>
      </c>
    </row>
    <row r="907" spans="1:4">
      <c r="A907" s="1060">
        <v>906</v>
      </c>
      <c r="B907" t="s">
        <v>2545</v>
      </c>
      <c r="C907" t="s">
        <v>2555</v>
      </c>
      <c r="D907" t="s">
        <v>2556</v>
      </c>
    </row>
    <row r="908" spans="1:4">
      <c r="A908" s="1060">
        <v>907</v>
      </c>
      <c r="B908" t="s">
        <v>2545</v>
      </c>
      <c r="C908" t="s">
        <v>2557</v>
      </c>
      <c r="D908" t="s">
        <v>2558</v>
      </c>
    </row>
    <row r="909" spans="1:4">
      <c r="A909" s="1060">
        <v>908</v>
      </c>
      <c r="B909" t="s">
        <v>2545</v>
      </c>
      <c r="C909" t="s">
        <v>2559</v>
      </c>
      <c r="D909" t="s">
        <v>2560</v>
      </c>
    </row>
    <row r="910" spans="1:4">
      <c r="A910" s="1060">
        <v>909</v>
      </c>
      <c r="B910" t="s">
        <v>2545</v>
      </c>
      <c r="C910" t="s">
        <v>2561</v>
      </c>
      <c r="D910" t="s">
        <v>2562</v>
      </c>
    </row>
    <row r="911" spans="1:4">
      <c r="A911" s="1060">
        <v>910</v>
      </c>
      <c r="B911" t="s">
        <v>2545</v>
      </c>
      <c r="C911" t="s">
        <v>2563</v>
      </c>
      <c r="D911" t="s">
        <v>2564</v>
      </c>
    </row>
    <row r="912" spans="1:4">
      <c r="A912" s="1060">
        <v>911</v>
      </c>
      <c r="B912" t="s">
        <v>2545</v>
      </c>
      <c r="C912" t="s">
        <v>1535</v>
      </c>
      <c r="D912" t="s">
        <v>2565</v>
      </c>
    </row>
    <row r="913" spans="1:4">
      <c r="A913" s="1060">
        <v>912</v>
      </c>
      <c r="B913" t="s">
        <v>2545</v>
      </c>
      <c r="C913" t="s">
        <v>2566</v>
      </c>
      <c r="D913" t="s">
        <v>2567</v>
      </c>
    </row>
    <row r="914" spans="1:4">
      <c r="A914" s="1060">
        <v>913</v>
      </c>
      <c r="B914" t="s">
        <v>2545</v>
      </c>
      <c r="C914" t="s">
        <v>2568</v>
      </c>
      <c r="D914" t="s">
        <v>2569</v>
      </c>
    </row>
    <row r="915" spans="1:4">
      <c r="A915" s="1060">
        <v>914</v>
      </c>
      <c r="B915" t="s">
        <v>2545</v>
      </c>
      <c r="C915" t="s">
        <v>2570</v>
      </c>
      <c r="D915" t="s">
        <v>2571</v>
      </c>
    </row>
    <row r="916" spans="1:4">
      <c r="A916" s="1060">
        <v>915</v>
      </c>
      <c r="B916" t="s">
        <v>2545</v>
      </c>
      <c r="C916" t="s">
        <v>2572</v>
      </c>
      <c r="D916" t="s">
        <v>2573</v>
      </c>
    </row>
    <row r="917" spans="1:4">
      <c r="A917" s="1060">
        <v>916</v>
      </c>
      <c r="B917" t="s">
        <v>2545</v>
      </c>
      <c r="C917" t="s">
        <v>2574</v>
      </c>
      <c r="D917" t="s">
        <v>2575</v>
      </c>
    </row>
    <row r="918" spans="1:4">
      <c r="A918" s="1060">
        <v>917</v>
      </c>
      <c r="B918" t="s">
        <v>2545</v>
      </c>
      <c r="C918" t="s">
        <v>2576</v>
      </c>
      <c r="D918" t="s">
        <v>2577</v>
      </c>
    </row>
    <row r="919" spans="1:4">
      <c r="A919" s="1060">
        <v>918</v>
      </c>
      <c r="B919" t="s">
        <v>2545</v>
      </c>
      <c r="C919" t="s">
        <v>2545</v>
      </c>
      <c r="D919" t="s">
        <v>2546</v>
      </c>
    </row>
    <row r="920" spans="1:4">
      <c r="A920" s="1060">
        <v>919</v>
      </c>
      <c r="B920" t="s">
        <v>2545</v>
      </c>
      <c r="C920" t="s">
        <v>1175</v>
      </c>
      <c r="D920" t="s">
        <v>2578</v>
      </c>
    </row>
    <row r="921" spans="1:4">
      <c r="A921" s="1060">
        <v>920</v>
      </c>
      <c r="B921" t="s">
        <v>2545</v>
      </c>
      <c r="C921" t="s">
        <v>2579</v>
      </c>
      <c r="D921" t="s">
        <v>2580</v>
      </c>
    </row>
    <row r="922" spans="1:4">
      <c r="A922" s="1060">
        <v>921</v>
      </c>
      <c r="B922" t="s">
        <v>2581</v>
      </c>
      <c r="C922" t="s">
        <v>2583</v>
      </c>
      <c r="D922" t="s">
        <v>2584</v>
      </c>
    </row>
    <row r="923" spans="1:4">
      <c r="A923" s="1060">
        <v>922</v>
      </c>
      <c r="B923" t="s">
        <v>2581</v>
      </c>
      <c r="C923" t="s">
        <v>2585</v>
      </c>
      <c r="D923" t="s">
        <v>2586</v>
      </c>
    </row>
    <row r="924" spans="1:4">
      <c r="A924" s="1060">
        <v>923</v>
      </c>
      <c r="B924" t="s">
        <v>2581</v>
      </c>
      <c r="C924" t="s">
        <v>2587</v>
      </c>
      <c r="D924" t="s">
        <v>2588</v>
      </c>
    </row>
    <row r="925" spans="1:4">
      <c r="A925" s="1060">
        <v>924</v>
      </c>
      <c r="B925" t="s">
        <v>2581</v>
      </c>
      <c r="C925" t="s">
        <v>2589</v>
      </c>
      <c r="D925" t="s">
        <v>2590</v>
      </c>
    </row>
    <row r="926" spans="1:4">
      <c r="A926" s="1060">
        <v>925</v>
      </c>
      <c r="B926" t="s">
        <v>2581</v>
      </c>
      <c r="C926" t="s">
        <v>2591</v>
      </c>
      <c r="D926" t="s">
        <v>2592</v>
      </c>
    </row>
    <row r="927" spans="1:4">
      <c r="A927" s="1060">
        <v>926</v>
      </c>
      <c r="B927" t="s">
        <v>2581</v>
      </c>
      <c r="C927" t="s">
        <v>2593</v>
      </c>
      <c r="D927" t="s">
        <v>2594</v>
      </c>
    </row>
    <row r="928" spans="1:4">
      <c r="A928" s="1060">
        <v>927</v>
      </c>
      <c r="B928" t="s">
        <v>2581</v>
      </c>
      <c r="C928" t="s">
        <v>2595</v>
      </c>
      <c r="D928" t="s">
        <v>2596</v>
      </c>
    </row>
    <row r="929" spans="1:4">
      <c r="A929" s="1060">
        <v>928</v>
      </c>
      <c r="B929" t="s">
        <v>2581</v>
      </c>
      <c r="C929" t="s">
        <v>2597</v>
      </c>
      <c r="D929" t="s">
        <v>2598</v>
      </c>
    </row>
    <row r="930" spans="1:4">
      <c r="A930" s="1060">
        <v>929</v>
      </c>
      <c r="B930" t="s">
        <v>2581</v>
      </c>
      <c r="C930" t="s">
        <v>2599</v>
      </c>
      <c r="D930" t="s">
        <v>2600</v>
      </c>
    </row>
    <row r="931" spans="1:4">
      <c r="A931" s="1060">
        <v>930</v>
      </c>
      <c r="B931" t="s">
        <v>2581</v>
      </c>
      <c r="C931" t="s">
        <v>2601</v>
      </c>
      <c r="D931" t="s">
        <v>2602</v>
      </c>
    </row>
    <row r="932" spans="1:4">
      <c r="A932" s="1060">
        <v>931</v>
      </c>
      <c r="B932" t="s">
        <v>2581</v>
      </c>
      <c r="C932" t="s">
        <v>2603</v>
      </c>
      <c r="D932" t="s">
        <v>2604</v>
      </c>
    </row>
    <row r="933" spans="1:4">
      <c r="A933" s="1060">
        <v>932</v>
      </c>
      <c r="B933" t="s">
        <v>2581</v>
      </c>
      <c r="C933" t="s">
        <v>2605</v>
      </c>
      <c r="D933" t="s">
        <v>2606</v>
      </c>
    </row>
    <row r="934" spans="1:4">
      <c r="A934" s="1060">
        <v>933</v>
      </c>
      <c r="B934" t="s">
        <v>2581</v>
      </c>
      <c r="C934" t="s">
        <v>2607</v>
      </c>
      <c r="D934" t="s">
        <v>2608</v>
      </c>
    </row>
    <row r="935" spans="1:4">
      <c r="A935" s="1060">
        <v>934</v>
      </c>
      <c r="B935" t="s">
        <v>2581</v>
      </c>
      <c r="C935" t="s">
        <v>2609</v>
      </c>
      <c r="D935" t="s">
        <v>2610</v>
      </c>
    </row>
    <row r="936" spans="1:4">
      <c r="A936" s="1060">
        <v>935</v>
      </c>
      <c r="B936" t="s">
        <v>2581</v>
      </c>
      <c r="C936" t="s">
        <v>2611</v>
      </c>
      <c r="D936" t="s">
        <v>2612</v>
      </c>
    </row>
    <row r="937" spans="1:4">
      <c r="A937" s="1060">
        <v>936</v>
      </c>
      <c r="B937" t="s">
        <v>2581</v>
      </c>
      <c r="C937" t="s">
        <v>2613</v>
      </c>
      <c r="D937" t="s">
        <v>2614</v>
      </c>
    </row>
    <row r="938" spans="1:4">
      <c r="A938" s="1060">
        <v>937</v>
      </c>
      <c r="B938" t="s">
        <v>2581</v>
      </c>
      <c r="C938" t="s">
        <v>2615</v>
      </c>
      <c r="D938" t="s">
        <v>2616</v>
      </c>
    </row>
    <row r="939" spans="1:4">
      <c r="A939" s="1060">
        <v>938</v>
      </c>
      <c r="B939" t="s">
        <v>2581</v>
      </c>
      <c r="C939" t="s">
        <v>2617</v>
      </c>
      <c r="D939" t="s">
        <v>2618</v>
      </c>
    </row>
    <row r="940" spans="1:4">
      <c r="A940" s="1060">
        <v>939</v>
      </c>
      <c r="B940" t="s">
        <v>2581</v>
      </c>
      <c r="C940" t="s">
        <v>2619</v>
      </c>
      <c r="D940" t="s">
        <v>2620</v>
      </c>
    </row>
    <row r="941" spans="1:4">
      <c r="A941" s="1060">
        <v>940</v>
      </c>
      <c r="B941" t="s">
        <v>2581</v>
      </c>
      <c r="C941" t="s">
        <v>2621</v>
      </c>
      <c r="D941" t="s">
        <v>2622</v>
      </c>
    </row>
    <row r="942" spans="1:4">
      <c r="A942" s="1060">
        <v>941</v>
      </c>
      <c r="B942" t="s">
        <v>2581</v>
      </c>
      <c r="C942" t="s">
        <v>2623</v>
      </c>
      <c r="D942" t="s">
        <v>2624</v>
      </c>
    </row>
    <row r="943" spans="1:4">
      <c r="A943" s="1060">
        <v>942</v>
      </c>
      <c r="B943" t="s">
        <v>2581</v>
      </c>
      <c r="C943" t="s">
        <v>2581</v>
      </c>
      <c r="D943" t="s">
        <v>2582</v>
      </c>
    </row>
    <row r="944" spans="1:4">
      <c r="A944" s="1060">
        <v>943</v>
      </c>
      <c r="B944" t="s">
        <v>2581</v>
      </c>
      <c r="C944" t="s">
        <v>2625</v>
      </c>
      <c r="D944" t="s">
        <v>2626</v>
      </c>
    </row>
    <row r="945" spans="1:4">
      <c r="A945" s="1060">
        <v>944</v>
      </c>
      <c r="B945" t="s">
        <v>2581</v>
      </c>
      <c r="C945" t="s">
        <v>2627</v>
      </c>
      <c r="D945" t="s">
        <v>2628</v>
      </c>
    </row>
    <row r="946" spans="1:4">
      <c r="A946" s="1060">
        <v>945</v>
      </c>
      <c r="B946" t="s">
        <v>2581</v>
      </c>
      <c r="C946" t="s">
        <v>2629</v>
      </c>
      <c r="D946" t="s">
        <v>2630</v>
      </c>
    </row>
    <row r="947" spans="1:4">
      <c r="A947" s="1060">
        <v>946</v>
      </c>
      <c r="B947" t="s">
        <v>2631</v>
      </c>
      <c r="C947" t="s">
        <v>2633</v>
      </c>
      <c r="D947" t="s">
        <v>2634</v>
      </c>
    </row>
    <row r="948" spans="1:4">
      <c r="A948" s="1060">
        <v>947</v>
      </c>
      <c r="B948" t="s">
        <v>2631</v>
      </c>
      <c r="C948" t="s">
        <v>1315</v>
      </c>
      <c r="D948" t="s">
        <v>2635</v>
      </c>
    </row>
    <row r="949" spans="1:4">
      <c r="A949" s="1060">
        <v>948</v>
      </c>
      <c r="B949" t="s">
        <v>2631</v>
      </c>
      <c r="C949" t="s">
        <v>2636</v>
      </c>
      <c r="D949" t="s">
        <v>2637</v>
      </c>
    </row>
    <row r="950" spans="1:4">
      <c r="A950" s="1060">
        <v>949</v>
      </c>
      <c r="B950" t="s">
        <v>2631</v>
      </c>
      <c r="C950" t="s">
        <v>2638</v>
      </c>
      <c r="D950" t="s">
        <v>2639</v>
      </c>
    </row>
    <row r="951" spans="1:4">
      <c r="A951" s="1060">
        <v>950</v>
      </c>
      <c r="B951" t="s">
        <v>2631</v>
      </c>
      <c r="C951" t="s">
        <v>2640</v>
      </c>
      <c r="D951" t="s">
        <v>2641</v>
      </c>
    </row>
    <row r="952" spans="1:4">
      <c r="A952" s="1060">
        <v>951</v>
      </c>
      <c r="B952" t="s">
        <v>2631</v>
      </c>
      <c r="C952" t="s">
        <v>2642</v>
      </c>
      <c r="D952" t="s">
        <v>2643</v>
      </c>
    </row>
    <row r="953" spans="1:4">
      <c r="A953" s="1060">
        <v>952</v>
      </c>
      <c r="B953" t="s">
        <v>2631</v>
      </c>
      <c r="C953" t="s">
        <v>2644</v>
      </c>
      <c r="D953" t="s">
        <v>2645</v>
      </c>
    </row>
    <row r="954" spans="1:4">
      <c r="A954" s="1060">
        <v>953</v>
      </c>
      <c r="B954" t="s">
        <v>2631</v>
      </c>
      <c r="C954" t="s">
        <v>2646</v>
      </c>
      <c r="D954" t="s">
        <v>2647</v>
      </c>
    </row>
    <row r="955" spans="1:4">
      <c r="A955" s="1060">
        <v>954</v>
      </c>
      <c r="B955" t="s">
        <v>2631</v>
      </c>
      <c r="C955" t="s">
        <v>2648</v>
      </c>
      <c r="D955" t="s">
        <v>2649</v>
      </c>
    </row>
    <row r="956" spans="1:4">
      <c r="A956" s="1060">
        <v>955</v>
      </c>
      <c r="B956" t="s">
        <v>2631</v>
      </c>
      <c r="C956" t="s">
        <v>2631</v>
      </c>
      <c r="D956" t="s">
        <v>2632</v>
      </c>
    </row>
    <row r="957" spans="1:4">
      <c r="A957" s="1060">
        <v>956</v>
      </c>
      <c r="B957" t="s">
        <v>2631</v>
      </c>
      <c r="C957" t="s">
        <v>2650</v>
      </c>
      <c r="D957" t="s">
        <v>2651</v>
      </c>
    </row>
    <row r="958" spans="1:4">
      <c r="A958" s="1060">
        <v>957</v>
      </c>
      <c r="B958" t="s">
        <v>2631</v>
      </c>
      <c r="C958" t="s">
        <v>2652</v>
      </c>
      <c r="D958" t="s">
        <v>2653</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2">
    <tabColor rgb="FFCCCCFF"/>
    <pageSetUpPr fitToPage="1"/>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6" t="s">
        <v>712</v>
      </c>
      <c r="E5" s="1157"/>
      <c r="F5" s="1157"/>
      <c r="G5" s="1157"/>
      <c r="H5" s="1157"/>
      <c r="I5" s="1157"/>
      <c r="J5" s="1158"/>
      <c r="K5" s="435"/>
      <c r="L5" s="176"/>
      <c r="M5" s="176"/>
      <c r="N5" s="176"/>
      <c r="O5" s="176"/>
      <c r="P5" s="176"/>
      <c r="Q5" s="176"/>
      <c r="R5" s="176"/>
      <c r="S5" s="567"/>
      <c r="T5" s="567"/>
      <c r="U5" s="567"/>
      <c r="V5" s="567"/>
      <c r="W5" s="176"/>
    </row>
    <row r="6" spans="1:24" s="468" customFormat="1" ht="3" customHeight="1">
      <c r="A6" s="311"/>
      <c r="B6" s="311"/>
      <c r="D6" s="1172"/>
      <c r="E6" s="1173"/>
      <c r="F6" s="1173"/>
      <c r="G6" s="1173"/>
      <c r="H6" s="1173"/>
      <c r="I6" s="1173"/>
      <c r="J6" s="1174"/>
      <c r="S6" s="645"/>
      <c r="T6" s="645"/>
      <c r="U6" s="645"/>
      <c r="V6" s="645"/>
    </row>
    <row r="7" spans="1:24" s="468" customFormat="1" ht="5.25" hidden="1" customHeight="1">
      <c r="A7" s="311"/>
      <c r="B7" s="311"/>
      <c r="E7" s="1175"/>
      <c r="F7" s="1175"/>
      <c r="G7" s="1171"/>
      <c r="H7" s="1171"/>
      <c r="I7" s="1171"/>
      <c r="J7" s="1171"/>
      <c r="S7" s="645"/>
      <c r="T7" s="645"/>
      <c r="U7" s="645"/>
      <c r="V7" s="645"/>
    </row>
    <row r="8" spans="1:24" s="468" customFormat="1" ht="5.25" hidden="1" customHeight="1">
      <c r="A8" s="311"/>
      <c r="B8" s="311"/>
      <c r="E8" s="1175"/>
      <c r="F8" s="1175"/>
      <c r="G8" s="1171"/>
      <c r="H8" s="1171"/>
      <c r="I8" s="1171"/>
      <c r="J8" s="1171"/>
      <c r="S8" s="645"/>
      <c r="T8" s="645"/>
      <c r="U8" s="645"/>
      <c r="V8" s="645"/>
    </row>
    <row r="9" spans="1:24" s="468" customFormat="1" ht="5.25" hidden="1" customHeight="1">
      <c r="A9" s="311"/>
      <c r="B9" s="311"/>
      <c r="E9" s="1175"/>
      <c r="F9" s="1175"/>
      <c r="G9" s="1171"/>
      <c r="H9" s="1171"/>
      <c r="I9" s="1171"/>
      <c r="J9" s="1171"/>
      <c r="S9" s="645"/>
      <c r="T9" s="645"/>
      <c r="U9" s="645"/>
      <c r="V9" s="645"/>
    </row>
    <row r="10" spans="1:24" s="645" customFormat="1" ht="5.25" hidden="1">
      <c r="A10" s="311"/>
      <c r="B10" s="311"/>
      <c r="E10" s="1176"/>
      <c r="F10" s="1176"/>
      <c r="G10" s="840"/>
      <c r="H10" s="464"/>
      <c r="I10" s="793"/>
      <c r="J10" s="793"/>
    </row>
    <row r="11" spans="1:24" s="159" customFormat="1" ht="18.75" hidden="1" customHeight="1">
      <c r="A11" s="311"/>
      <c r="B11" s="311"/>
      <c r="D11" s="152"/>
      <c r="E11" s="1177" t="s">
        <v>719</v>
      </c>
      <c r="F11" s="1177"/>
      <c r="G11" s="1123" t="s">
        <v>85</v>
      </c>
      <c r="H11" s="466"/>
      <c r="I11" s="166"/>
      <c r="J11" s="152"/>
      <c r="K11" s="153"/>
      <c r="L11" s="152"/>
      <c r="M11" s="152"/>
      <c r="N11" s="153"/>
      <c r="O11" s="153"/>
      <c r="P11" s="152"/>
      <c r="Q11" s="152"/>
      <c r="R11" s="153"/>
      <c r="S11" s="553"/>
      <c r="T11" s="552"/>
      <c r="U11" s="552"/>
      <c r="V11" s="553"/>
    </row>
    <row r="12" spans="1:24" s="468" customFormat="1" ht="18.75" hidden="1">
      <c r="A12" s="311"/>
      <c r="B12" s="311"/>
      <c r="E12" s="1177" t="s">
        <v>720</v>
      </c>
      <c r="F12" s="1177"/>
      <c r="G12" s="1123" t="s">
        <v>85</v>
      </c>
      <c r="H12" s="466"/>
      <c r="I12" s="464"/>
      <c r="J12" s="467"/>
      <c r="K12" s="463"/>
      <c r="L12" s="463"/>
      <c r="M12" s="463"/>
      <c r="N12" s="462"/>
      <c r="O12" s="463"/>
      <c r="P12" s="463"/>
      <c r="Q12" s="463"/>
      <c r="R12" s="462"/>
      <c r="S12" s="644"/>
      <c r="T12" s="644"/>
      <c r="U12" s="644"/>
      <c r="V12" s="643"/>
    </row>
    <row r="13" spans="1:24" s="468" customFormat="1" ht="5.25" hidden="1" customHeight="1">
      <c r="A13" s="311"/>
      <c r="B13" s="311"/>
      <c r="E13" s="1170"/>
      <c r="F13" s="1170"/>
      <c r="G13" s="465"/>
      <c r="H13" s="464"/>
      <c r="I13" s="463"/>
      <c r="J13" s="463"/>
      <c r="K13" s="463"/>
      <c r="L13" s="463"/>
      <c r="M13" s="463"/>
      <c r="N13" s="462"/>
      <c r="O13" s="463"/>
      <c r="P13" s="463"/>
      <c r="Q13" s="463"/>
      <c r="R13" s="462"/>
      <c r="S13" s="644"/>
      <c r="T13" s="644"/>
      <c r="U13" s="644"/>
      <c r="V13" s="643"/>
    </row>
    <row r="14" spans="1:24" s="468" customFormat="1" ht="5.25" hidden="1" customHeight="1">
      <c r="A14" s="311"/>
      <c r="B14" s="311"/>
      <c r="S14" s="645"/>
      <c r="T14" s="645"/>
      <c r="U14" s="645"/>
      <c r="V14" s="645"/>
    </row>
    <row r="15" spans="1:24" s="461" customFormat="1" ht="5.25" hidden="1" customHeight="1">
      <c r="A15" s="470"/>
      <c r="B15" s="470"/>
      <c r="S15" s="642"/>
      <c r="T15" s="642"/>
      <c r="U15" s="642"/>
      <c r="V15" s="642"/>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69" t="s">
        <v>92</v>
      </c>
      <c r="E17" s="1169" t="s">
        <v>297</v>
      </c>
      <c r="F17" s="1169" t="s">
        <v>80</v>
      </c>
      <c r="G17" s="1169" t="s">
        <v>439</v>
      </c>
      <c r="H17" s="1169" t="s">
        <v>92</v>
      </c>
      <c r="I17" s="1169"/>
      <c r="J17" s="1169" t="s">
        <v>20</v>
      </c>
      <c r="K17" s="1181" t="s">
        <v>479</v>
      </c>
      <c r="L17" s="1181"/>
      <c r="M17" s="1181"/>
      <c r="N17" s="1181"/>
      <c r="O17" s="1181" t="s">
        <v>710</v>
      </c>
      <c r="P17" s="1181"/>
      <c r="Q17" s="1181"/>
      <c r="R17" s="1181"/>
      <c r="S17" s="1181" t="s">
        <v>711</v>
      </c>
      <c r="T17" s="1181"/>
      <c r="U17" s="1181"/>
      <c r="V17" s="1181"/>
      <c r="W17" s="1169" t="s">
        <v>244</v>
      </c>
    </row>
    <row r="18" spans="1:24" ht="30.75" customHeight="1">
      <c r="D18" s="1169"/>
      <c r="E18" s="1169"/>
      <c r="F18" s="1169"/>
      <c r="G18" s="1169"/>
      <c r="H18" s="1169"/>
      <c r="I18" s="1169"/>
      <c r="J18" s="1169"/>
      <c r="K18" s="115" t="s">
        <v>300</v>
      </c>
      <c r="L18" s="1169" t="s">
        <v>92</v>
      </c>
      <c r="M18" s="1169"/>
      <c r="N18" s="115" t="s">
        <v>230</v>
      </c>
      <c r="O18" s="115" t="s">
        <v>300</v>
      </c>
      <c r="P18" s="1169" t="s">
        <v>92</v>
      </c>
      <c r="Q18" s="1169"/>
      <c r="R18" s="115" t="s">
        <v>230</v>
      </c>
      <c r="S18" s="540" t="s">
        <v>300</v>
      </c>
      <c r="T18" s="1169" t="s">
        <v>92</v>
      </c>
      <c r="U18" s="1169"/>
      <c r="V18" s="540" t="s">
        <v>400</v>
      </c>
      <c r="W18" s="1169"/>
    </row>
    <row r="19" spans="1:24" s="404" customFormat="1" ht="12" customHeight="1">
      <c r="A19" s="403"/>
      <c r="B19" s="403"/>
      <c r="D19" s="42" t="s">
        <v>93</v>
      </c>
      <c r="E19" s="42" t="s">
        <v>49</v>
      </c>
      <c r="F19" s="42" t="s">
        <v>50</v>
      </c>
      <c r="G19" s="42" t="s">
        <v>51</v>
      </c>
      <c r="H19" s="1178" t="s">
        <v>68</v>
      </c>
      <c r="I19" s="1178"/>
      <c r="J19" s="42" t="s">
        <v>69</v>
      </c>
      <c r="K19" s="42" t="s">
        <v>183</v>
      </c>
      <c r="L19" s="1178" t="s">
        <v>184</v>
      </c>
      <c r="M19" s="1178"/>
      <c r="N19" s="42" t="s">
        <v>208</v>
      </c>
      <c r="O19" s="42" t="s">
        <v>209</v>
      </c>
      <c r="P19" s="1178" t="s">
        <v>210</v>
      </c>
      <c r="Q19" s="1178"/>
      <c r="R19" s="42" t="s">
        <v>211</v>
      </c>
      <c r="S19" s="525" t="s">
        <v>210</v>
      </c>
      <c r="T19" s="1178" t="s">
        <v>211</v>
      </c>
      <c r="U19" s="1178"/>
      <c r="V19" s="525" t="s">
        <v>212</v>
      </c>
      <c r="W19" s="42" t="s">
        <v>213</v>
      </c>
    </row>
    <row r="20" spans="1:24" ht="14.25" hidden="1" customHeight="1">
      <c r="C20" s="309"/>
      <c r="D20" s="348">
        <v>0</v>
      </c>
      <c r="E20" s="399"/>
      <c r="F20" s="399"/>
      <c r="G20" s="121"/>
      <c r="H20" s="400"/>
      <c r="I20" s="400"/>
      <c r="J20" s="221"/>
      <c r="K20" s="121"/>
      <c r="L20" s="221"/>
      <c r="M20" s="221"/>
      <c r="N20" s="401"/>
      <c r="O20" s="121"/>
      <c r="P20" s="221"/>
      <c r="Q20" s="221"/>
      <c r="R20" s="402"/>
      <c r="S20" s="542"/>
      <c r="T20" s="592"/>
      <c r="U20" s="592"/>
      <c r="V20" s="629"/>
      <c r="W20" s="121"/>
      <c r="X20" s="175"/>
    </row>
    <row r="21" spans="1:24" s="1102" customFormat="1" ht="17.100000000000001" customHeight="1">
      <c r="A21" s="748">
        <v>13</v>
      </c>
      <c r="C21" s="309"/>
      <c r="D21" s="1182">
        <v>1</v>
      </c>
      <c r="E21" s="1188" t="s">
        <v>771</v>
      </c>
      <c r="F21" s="1190" t="s">
        <v>3396</v>
      </c>
      <c r="G21" s="1193" t="s">
        <v>85</v>
      </c>
      <c r="H21" s="1182"/>
      <c r="I21" s="1182">
        <v>1</v>
      </c>
      <c r="J21" s="1184" t="s">
        <v>3403</v>
      </c>
      <c r="K21" s="1197" t="s">
        <v>85</v>
      </c>
      <c r="L21" s="1195"/>
      <c r="M21" s="1195" t="s">
        <v>93</v>
      </c>
      <c r="N21" s="1198"/>
      <c r="O21" s="1197" t="s">
        <v>85</v>
      </c>
      <c r="P21" s="1195"/>
      <c r="Q21" s="1195" t="s">
        <v>93</v>
      </c>
      <c r="R21" s="1196"/>
      <c r="S21" s="1197" t="s">
        <v>85</v>
      </c>
      <c r="T21" s="1087"/>
      <c r="U21" s="1087" t="s">
        <v>93</v>
      </c>
      <c r="V21" s="1124"/>
      <c r="W21" s="307"/>
    </row>
    <row r="22" spans="1:24" s="1102" customFormat="1" ht="17.100000000000001" customHeight="1">
      <c r="A22" s="748"/>
      <c r="C22" s="747"/>
      <c r="D22" s="1182"/>
      <c r="E22" s="1188"/>
      <c r="F22" s="1191"/>
      <c r="G22" s="1193"/>
      <c r="H22" s="1182"/>
      <c r="I22" s="1182"/>
      <c r="J22" s="1185"/>
      <c r="K22" s="1197"/>
      <c r="L22" s="1195"/>
      <c r="M22" s="1195"/>
      <c r="N22" s="1198"/>
      <c r="O22" s="1197"/>
      <c r="P22" s="1195"/>
      <c r="Q22" s="1195"/>
      <c r="R22" s="1196"/>
      <c r="S22" s="1197"/>
      <c r="T22" s="1089"/>
      <c r="U22" s="744"/>
      <c r="V22" s="745"/>
      <c r="W22" s="746"/>
    </row>
    <row r="23" spans="1:24" s="1102" customFormat="1" ht="17.100000000000001" customHeight="1">
      <c r="A23" s="748"/>
      <c r="C23" s="747"/>
      <c r="D23" s="1183"/>
      <c r="E23" s="1189"/>
      <c r="F23" s="1191"/>
      <c r="G23" s="1194"/>
      <c r="H23" s="1183"/>
      <c r="I23" s="1183"/>
      <c r="J23" s="1185"/>
      <c r="K23" s="1194"/>
      <c r="L23" s="1183"/>
      <c r="M23" s="1183"/>
      <c r="N23" s="1196"/>
      <c r="O23" s="1194"/>
      <c r="P23" s="1104"/>
      <c r="Q23" s="744"/>
      <c r="R23" s="745"/>
      <c r="S23" s="741"/>
      <c r="T23" s="741"/>
      <c r="U23" s="741"/>
      <c r="V23" s="741"/>
      <c r="W23" s="746"/>
    </row>
    <row r="24" spans="1:24" s="1102" customFormat="1" ht="15" customHeight="1">
      <c r="A24" s="748"/>
      <c r="C24" s="747"/>
      <c r="D24" s="1183"/>
      <c r="E24" s="1189"/>
      <c r="F24" s="1191"/>
      <c r="G24" s="1194"/>
      <c r="H24" s="1183"/>
      <c r="I24" s="1183"/>
      <c r="J24" s="1186"/>
      <c r="K24" s="1194"/>
      <c r="L24" s="744"/>
      <c r="M24" s="745"/>
      <c r="N24" s="745"/>
      <c r="O24" s="745"/>
      <c r="P24" s="745"/>
      <c r="Q24" s="745"/>
      <c r="R24" s="745"/>
      <c r="S24" s="741"/>
      <c r="T24" s="741"/>
      <c r="U24" s="741"/>
      <c r="V24" s="741"/>
      <c r="W24" s="746"/>
    </row>
    <row r="25" spans="1:24" s="1102" customFormat="1" ht="15" customHeight="1">
      <c r="A25" s="748"/>
      <c r="C25" s="747"/>
      <c r="D25" s="1183"/>
      <c r="E25" s="1189"/>
      <c r="F25" s="1192"/>
      <c r="G25" s="1194"/>
      <c r="H25" s="744"/>
      <c r="I25" s="745"/>
      <c r="J25" s="745"/>
      <c r="K25" s="745"/>
      <c r="L25" s="745"/>
      <c r="M25" s="745"/>
      <c r="N25" s="745"/>
      <c r="O25" s="745"/>
      <c r="P25" s="745"/>
      <c r="Q25" s="745"/>
      <c r="R25" s="745"/>
      <c r="S25" s="741"/>
      <c r="T25" s="741"/>
      <c r="U25" s="741"/>
      <c r="V25" s="741"/>
      <c r="W25" s="746"/>
    </row>
    <row r="26" spans="1:24" ht="17.100000000000001" customHeight="1">
      <c r="D26" s="117"/>
      <c r="E26" s="118"/>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87" t="s">
        <v>736</v>
      </c>
      <c r="F32" s="1187"/>
      <c r="G32" s="1187"/>
      <c r="H32" s="1187"/>
      <c r="I32" s="1187"/>
      <c r="J32" s="1187"/>
      <c r="K32" s="1187"/>
      <c r="L32" s="1187"/>
      <c r="M32" s="1187"/>
      <c r="N32" s="1187"/>
      <c r="O32" s="1187"/>
      <c r="P32" s="1187"/>
      <c r="Q32" s="1187"/>
      <c r="R32" s="1187"/>
      <c r="S32" s="1187"/>
      <c r="T32" s="1187"/>
      <c r="U32" s="1187"/>
      <c r="V32" s="1187"/>
      <c r="W32" s="1187"/>
    </row>
    <row r="33" spans="5:23" ht="36.950000000000003" customHeight="1">
      <c r="E33" s="1179" t="s">
        <v>738</v>
      </c>
      <c r="F33" s="1180"/>
      <c r="G33" s="1180"/>
      <c r="H33" s="1180"/>
      <c r="I33" s="1180"/>
      <c r="J33" s="1180"/>
      <c r="K33" s="1180"/>
      <c r="L33" s="1180"/>
      <c r="M33" s="1180"/>
      <c r="N33" s="1180"/>
      <c r="O33" s="1180"/>
      <c r="P33" s="1180"/>
      <c r="Q33" s="1180"/>
      <c r="R33" s="1180"/>
      <c r="S33" s="1180"/>
      <c r="T33" s="1180"/>
      <c r="U33" s="1180"/>
      <c r="V33" s="1180"/>
      <c r="W33" s="1180"/>
    </row>
    <row r="34" spans="5:23" ht="17.100000000000001" customHeight="1">
      <c r="E34" s="1179" t="s">
        <v>739</v>
      </c>
      <c r="F34" s="1180"/>
      <c r="G34" s="1180"/>
      <c r="H34" s="1180"/>
      <c r="I34" s="1180"/>
      <c r="J34" s="1180"/>
      <c r="K34" s="1180"/>
      <c r="L34" s="1180"/>
      <c r="M34" s="1180"/>
      <c r="N34" s="1180"/>
      <c r="O34" s="1180"/>
      <c r="P34" s="1180"/>
      <c r="Q34" s="1180"/>
      <c r="R34" s="1180"/>
      <c r="S34" s="1180"/>
      <c r="T34" s="1180"/>
      <c r="U34" s="1180"/>
      <c r="V34" s="1180"/>
      <c r="W34" s="1180"/>
    </row>
    <row r="35" spans="5:23" ht="27" customHeight="1">
      <c r="E35" s="1179" t="s">
        <v>740</v>
      </c>
      <c r="F35" s="1180"/>
      <c r="G35" s="1180"/>
      <c r="H35" s="1180"/>
      <c r="I35" s="1180"/>
      <c r="J35" s="1180"/>
      <c r="K35" s="1180"/>
      <c r="L35" s="1180"/>
      <c r="M35" s="1180"/>
      <c r="N35" s="1180"/>
      <c r="O35" s="1180"/>
      <c r="P35" s="1180"/>
      <c r="Q35" s="1180"/>
      <c r="R35" s="1180"/>
      <c r="S35" s="1180"/>
      <c r="T35" s="1180"/>
      <c r="U35" s="1180"/>
      <c r="V35" s="1180"/>
      <c r="W35" s="1180"/>
    </row>
    <row r="36" spans="5:23" ht="17.100000000000001" customHeight="1">
      <c r="E36" s="1179" t="s">
        <v>741</v>
      </c>
      <c r="F36" s="1180"/>
      <c r="G36" s="1180"/>
      <c r="H36" s="1180"/>
      <c r="I36" s="1180"/>
      <c r="J36" s="1180"/>
      <c r="K36" s="1180"/>
      <c r="L36" s="1180"/>
      <c r="M36" s="1180"/>
      <c r="N36" s="1180"/>
      <c r="O36" s="1180"/>
      <c r="P36" s="1180"/>
      <c r="Q36" s="1180"/>
      <c r="R36" s="1180"/>
      <c r="S36" s="1180"/>
      <c r="T36" s="1180"/>
      <c r="U36" s="1180"/>
      <c r="V36" s="1180"/>
      <c r="W36" s="1180"/>
    </row>
    <row r="37" spans="5:23" ht="15" customHeight="1">
      <c r="E37" s="792"/>
      <c r="F37" s="218"/>
      <c r="G37" s="218"/>
      <c r="H37" s="218"/>
      <c r="I37" s="218"/>
      <c r="J37" s="218"/>
      <c r="K37" s="218"/>
      <c r="L37" s="218"/>
      <c r="M37" s="218"/>
      <c r="N37" s="218"/>
      <c r="O37" s="218"/>
      <c r="P37" s="218"/>
      <c r="Q37" s="218"/>
      <c r="R37" s="218"/>
      <c r="S37" s="218"/>
      <c r="T37" s="218"/>
      <c r="U37" s="218"/>
      <c r="V37" s="218"/>
      <c r="W37" s="218"/>
    </row>
    <row r="38" spans="5:23" ht="15" customHeight="1">
      <c r="E38" s="1187" t="s">
        <v>737</v>
      </c>
      <c r="F38" s="1187"/>
      <c r="G38" s="1187"/>
      <c r="H38" s="1187"/>
      <c r="I38" s="1187"/>
      <c r="J38" s="1187"/>
      <c r="K38" s="1187"/>
      <c r="L38" s="1187"/>
      <c r="M38" s="1187"/>
      <c r="N38" s="1187"/>
      <c r="O38" s="1187"/>
      <c r="P38" s="1187"/>
      <c r="Q38" s="1187"/>
      <c r="R38" s="1187"/>
      <c r="S38" s="1187"/>
      <c r="T38" s="1187"/>
      <c r="U38" s="1187"/>
      <c r="V38" s="1187"/>
      <c r="W38" s="1187"/>
    </row>
    <row r="39" spans="5:23" ht="17.100000000000001" customHeight="1">
      <c r="E39" s="1179" t="s">
        <v>742</v>
      </c>
      <c r="F39" s="1180"/>
      <c r="G39" s="1180"/>
      <c r="H39" s="1180"/>
      <c r="I39" s="1180"/>
      <c r="J39" s="1180"/>
      <c r="K39" s="1180"/>
      <c r="L39" s="1180"/>
      <c r="M39" s="1180"/>
      <c r="N39" s="1180"/>
      <c r="O39" s="1180"/>
      <c r="P39" s="1180"/>
      <c r="Q39" s="1180"/>
      <c r="R39" s="1180"/>
      <c r="S39" s="1180"/>
      <c r="T39" s="1180"/>
      <c r="U39" s="1180"/>
      <c r="V39" s="1180"/>
      <c r="W39" s="1180"/>
    </row>
    <row r="40" spans="5:23" ht="17.100000000000001" customHeight="1">
      <c r="E40" s="1179" t="s">
        <v>743</v>
      </c>
      <c r="F40" s="1180"/>
      <c r="G40" s="1180"/>
      <c r="H40" s="1180"/>
      <c r="I40" s="1180"/>
      <c r="J40" s="1180"/>
      <c r="K40" s="1180"/>
      <c r="L40" s="1180"/>
      <c r="M40" s="1180"/>
      <c r="N40" s="1180"/>
      <c r="O40" s="1180"/>
      <c r="P40" s="1180"/>
      <c r="Q40" s="1180"/>
      <c r="R40" s="1180"/>
      <c r="S40" s="1180"/>
      <c r="T40" s="1180"/>
      <c r="U40" s="1180"/>
      <c r="V40" s="1180"/>
      <c r="W40" s="1180"/>
    </row>
  </sheetData>
  <sheetProtection algorithmName="SHA-512" hashValue="ys+sQKpE8V5RDYsgFvNsjzoa8oGm9Ywfb9+VY5K9FHGVWqXnX2k80L2qYwsfeBg1ojm1R/513z2mDoDS7QpgBw==" saltValue="wa+GJGq5sq3LghjuvvL6WA==" spinCount="100000" sheet="1" objects="1" scenarios="1" formatColumns="0" formatRows="0"/>
  <dataConsolidate link="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xr:uid="{00000000-0002-0000-06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xr:uid="{00000000-0002-0000-0600-000001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F21" xr:uid="{00000000-0002-0000-0600-000002000000}"/>
    <dataValidation type="textLength" operator="lessThanOrEqual" allowBlank="1" showInputMessage="1" showErrorMessage="1" errorTitle="Ошибка" error="Допускается ввод не более 900 символов!" sqref="V21:W21 R21:R22 J21" xr:uid="{00000000-0002-0000-0600-000003000000}">
      <formula1>900</formula1>
    </dataValidation>
  </dataValidations>
  <pageMargins left="0.70866141732283472" right="0.70866141732283472" top="0.74803149606299213" bottom="0.74803149606299213" header="0.31496062992125984" footer="0.31496062992125984"/>
  <pageSetup paperSize="9" scale="45"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200" t="s">
        <v>491</v>
      </c>
      <c r="G2" s="1201"/>
      <c r="H2" s="1202"/>
      <c r="I2" s="640"/>
    </row>
    <row r="3" spans="1:14" ht="3" customHeight="1"/>
    <row r="4" spans="1:14" s="570" customFormat="1" ht="11.25">
      <c r="A4" s="590"/>
      <c r="B4" s="590"/>
      <c r="C4" s="590"/>
      <c r="D4" s="590"/>
      <c r="F4" s="1161" t="s">
        <v>454</v>
      </c>
      <c r="G4" s="1161"/>
      <c r="H4" s="1161"/>
      <c r="I4" s="1203" t="s">
        <v>455</v>
      </c>
      <c r="J4" s="590"/>
      <c r="K4" s="590"/>
      <c r="L4" s="590"/>
      <c r="M4" s="590"/>
      <c r="N4" s="590"/>
    </row>
    <row r="5" spans="1:14" s="570" customFormat="1" ht="11.25" customHeight="1">
      <c r="A5" s="590"/>
      <c r="B5" s="590"/>
      <c r="C5" s="590"/>
      <c r="D5" s="590"/>
      <c r="F5" s="606" t="s">
        <v>92</v>
      </c>
      <c r="G5" s="618" t="s">
        <v>457</v>
      </c>
      <c r="H5" s="605" t="s">
        <v>442</v>
      </c>
      <c r="I5" s="1203"/>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492</v>
      </c>
      <c r="H7" s="604" t="str">
        <f>IF(dateCh="","",dateCh)</f>
        <v>17.11.2022</v>
      </c>
      <c r="I7" s="581" t="s">
        <v>493</v>
      </c>
      <c r="J7" s="615"/>
      <c r="K7" s="590"/>
      <c r="L7" s="590"/>
      <c r="M7" s="590"/>
      <c r="N7" s="590"/>
    </row>
    <row r="8" spans="1:14" s="570" customFormat="1" ht="45">
      <c r="A8" s="1204">
        <v>1</v>
      </c>
      <c r="B8" s="590"/>
      <c r="C8" s="590"/>
      <c r="D8" s="590"/>
      <c r="F8" s="616" t="e">
        <f ca="1">"2." &amp;mergeValue(A8)</f>
        <v>#NAME?</v>
      </c>
      <c r="G8" s="632" t="s">
        <v>494</v>
      </c>
      <c r="H8" s="604"/>
      <c r="I8" s="581" t="s">
        <v>590</v>
      </c>
      <c r="J8" s="615"/>
      <c r="K8" s="590"/>
      <c r="L8" s="590"/>
      <c r="M8" s="590"/>
      <c r="N8" s="590"/>
    </row>
    <row r="9" spans="1:14" s="570" customFormat="1" ht="22.5">
      <c r="A9" s="1204"/>
      <c r="B9" s="590"/>
      <c r="C9" s="590"/>
      <c r="D9" s="590"/>
      <c r="F9" s="616" t="e">
        <f ca="1">"3." &amp;mergeValue(A9)</f>
        <v>#NAME?</v>
      </c>
      <c r="G9" s="632" t="s">
        <v>495</v>
      </c>
      <c r="H9" s="604"/>
      <c r="I9" s="581" t="s">
        <v>588</v>
      </c>
      <c r="J9" s="615"/>
      <c r="K9" s="590"/>
      <c r="L9" s="590"/>
      <c r="M9" s="590"/>
      <c r="N9" s="590"/>
    </row>
    <row r="10" spans="1:14" s="570" customFormat="1" ht="22.5">
      <c r="A10" s="1204"/>
      <c r="B10" s="590"/>
      <c r="C10" s="590"/>
      <c r="D10" s="590"/>
      <c r="F10" s="616" t="e">
        <f ca="1">"4."&amp;mergeValue(A10)</f>
        <v>#NAME?</v>
      </c>
      <c r="G10" s="632" t="s">
        <v>496</v>
      </c>
      <c r="H10" s="605" t="s">
        <v>458</v>
      </c>
      <c r="I10" s="581"/>
      <c r="J10" s="615"/>
      <c r="K10" s="590"/>
      <c r="L10" s="590"/>
      <c r="M10" s="590"/>
      <c r="N10" s="590"/>
    </row>
    <row r="11" spans="1:14" s="570" customFormat="1" ht="18.75">
      <c r="A11" s="1204"/>
      <c r="B11" s="1204">
        <v>1</v>
      </c>
      <c r="C11" s="623"/>
      <c r="D11" s="623"/>
      <c r="F11" s="616" t="e">
        <f ca="1">"4."&amp;mergeValue(A11) &amp;"."&amp;mergeValue(B11)</f>
        <v>#NAME?</v>
      </c>
      <c r="G11" s="611" t="s">
        <v>592</v>
      </c>
      <c r="H11" s="604" t="str">
        <f>IF(region_name="","",region_name)</f>
        <v>Республика Татарстан</v>
      </c>
      <c r="I11" s="581" t="s">
        <v>499</v>
      </c>
      <c r="J11" s="615"/>
      <c r="K11" s="590"/>
      <c r="L11" s="590"/>
      <c r="M11" s="590"/>
      <c r="N11" s="590"/>
    </row>
    <row r="12" spans="1:14" s="570" customFormat="1" ht="22.5">
      <c r="A12" s="1204"/>
      <c r="B12" s="1204"/>
      <c r="C12" s="1204">
        <v>1</v>
      </c>
      <c r="D12" s="623"/>
      <c r="F12" s="616" t="e">
        <f ca="1">"4."&amp;mergeValue(A12) &amp;"."&amp;mergeValue(B12)&amp;"."&amp;mergeValue(C12)</f>
        <v>#NAME?</v>
      </c>
      <c r="G12" s="622" t="s">
        <v>497</v>
      </c>
      <c r="H12" s="604"/>
      <c r="I12" s="581" t="s">
        <v>500</v>
      </c>
      <c r="J12" s="615"/>
      <c r="K12" s="590"/>
      <c r="L12" s="590"/>
      <c r="M12" s="590"/>
      <c r="N12" s="590"/>
    </row>
    <row r="13" spans="1:14" s="570" customFormat="1" ht="39" customHeight="1">
      <c r="A13" s="1204"/>
      <c r="B13" s="1204"/>
      <c r="C13" s="1204"/>
      <c r="D13" s="623">
        <v>1</v>
      </c>
      <c r="F13" s="616" t="e">
        <f ca="1">"4."&amp;mergeValue(A13) &amp;"."&amp;mergeValue(B13)&amp;"."&amp;mergeValue(C13)&amp;"."&amp;mergeValue(D13)</f>
        <v>#NAME?</v>
      </c>
      <c r="G13" s="633" t="s">
        <v>498</v>
      </c>
      <c r="H13" s="604"/>
      <c r="I13" s="1205" t="s">
        <v>591</v>
      </c>
      <c r="J13" s="615"/>
      <c r="K13" s="590"/>
      <c r="L13" s="590"/>
      <c r="M13" s="590"/>
      <c r="N13" s="590"/>
    </row>
    <row r="14" spans="1:14" s="570" customFormat="1" ht="18.75">
      <c r="A14" s="1204"/>
      <c r="B14" s="1204"/>
      <c r="C14" s="1204"/>
      <c r="D14" s="623"/>
      <c r="F14" s="619"/>
      <c r="G14" s="550" t="s">
        <v>4</v>
      </c>
      <c r="H14" s="624"/>
      <c r="I14" s="1205"/>
      <c r="J14" s="615"/>
      <c r="K14" s="590"/>
      <c r="L14" s="590"/>
      <c r="M14" s="590"/>
      <c r="N14" s="590"/>
    </row>
    <row r="15" spans="1:14" s="570" customFormat="1" ht="18.75">
      <c r="A15" s="1204"/>
      <c r="B15" s="1204"/>
      <c r="C15" s="623"/>
      <c r="D15" s="623"/>
      <c r="F15" s="634"/>
      <c r="G15" s="577" t="s">
        <v>403</v>
      </c>
      <c r="H15" s="635"/>
      <c r="I15" s="636"/>
      <c r="J15" s="615"/>
      <c r="K15" s="590"/>
      <c r="L15" s="590"/>
      <c r="M15" s="590"/>
      <c r="N15" s="590"/>
    </row>
    <row r="16" spans="1:14" s="570" customFormat="1" ht="18.75">
      <c r="A16" s="1204"/>
      <c r="B16" s="590"/>
      <c r="C16" s="590"/>
      <c r="D16" s="590"/>
      <c r="F16" s="619"/>
      <c r="G16" s="558" t="s">
        <v>506</v>
      </c>
      <c r="H16" s="620"/>
      <c r="I16" s="621"/>
      <c r="J16" s="615"/>
      <c r="K16" s="590"/>
      <c r="L16" s="590"/>
      <c r="M16" s="590"/>
      <c r="N16" s="590"/>
    </row>
    <row r="17" spans="1:14" s="570" customFormat="1" ht="18.75">
      <c r="A17" s="590"/>
      <c r="B17" s="590"/>
      <c r="C17" s="590"/>
      <c r="D17" s="590"/>
      <c r="F17" s="619"/>
      <c r="G17" s="565" t="s">
        <v>505</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199" t="s">
        <v>593</v>
      </c>
      <c r="H19" s="1199"/>
      <c r="I19" s="594"/>
      <c r="J19" s="614"/>
      <c r="K19" s="614"/>
      <c r="L19" s="614"/>
      <c r="M19" s="614"/>
      <c r="N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700-000000000000}">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20" t="s">
        <v>631</v>
      </c>
      <c r="M5" s="1220"/>
      <c r="N5" s="1220"/>
      <c r="O5" s="1220"/>
      <c r="P5" s="1220"/>
      <c r="Q5" s="1220"/>
      <c r="R5" s="1220"/>
      <c r="S5" s="1220"/>
      <c r="T5" s="1220"/>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502</v>
      </c>
      <c r="N7" s="666"/>
      <c r="O7" s="1226" t="str">
        <f>IF(NameOrPr_ch="",IF(NameOrPr="","",NameOrPr),NameOrPr_ch)</f>
        <v>Государственный комитет Республики Татарстан по тарифам</v>
      </c>
      <c r="P7" s="1226"/>
      <c r="Q7" s="1226"/>
      <c r="R7" s="1226"/>
      <c r="S7" s="1226"/>
      <c r="T7" s="1226"/>
      <c r="U7" s="582"/>
      <c r="V7" s="582"/>
      <c r="W7" s="519"/>
      <c r="X7" s="590"/>
      <c r="Y7" s="590"/>
      <c r="Z7" s="590"/>
      <c r="AA7" s="590"/>
      <c r="AB7" s="590"/>
    </row>
    <row r="8" spans="1:28" s="570" customFormat="1" ht="18.75">
      <c r="A8" s="590"/>
      <c r="B8" s="590"/>
      <c r="C8" s="590"/>
      <c r="D8" s="590"/>
      <c r="E8" s="590"/>
      <c r="F8" s="590"/>
      <c r="G8" s="590"/>
      <c r="H8" s="590"/>
      <c r="L8" s="499"/>
      <c r="M8" s="617" t="s">
        <v>596</v>
      </c>
      <c r="N8" s="666"/>
      <c r="O8" s="1226" t="str">
        <f>IF(datePr_ch="",IF(datePr="","",datePr),datePr_ch)</f>
        <v>17.11.2022</v>
      </c>
      <c r="P8" s="1226"/>
      <c r="Q8" s="1226"/>
      <c r="R8" s="1226"/>
      <c r="S8" s="1226"/>
      <c r="T8" s="1226"/>
      <c r="U8" s="582"/>
      <c r="V8" s="582"/>
      <c r="W8" s="519"/>
      <c r="X8" s="590"/>
      <c r="Y8" s="590"/>
      <c r="Z8" s="590"/>
      <c r="AA8" s="590"/>
      <c r="AB8" s="590"/>
    </row>
    <row r="9" spans="1:28" s="570" customFormat="1" ht="18.75">
      <c r="A9" s="590"/>
      <c r="B9" s="590"/>
      <c r="C9" s="590"/>
      <c r="D9" s="590"/>
      <c r="E9" s="590"/>
      <c r="F9" s="590"/>
      <c r="G9" s="590"/>
      <c r="H9" s="590"/>
      <c r="L9" s="552"/>
      <c r="M9" s="617" t="s">
        <v>595</v>
      </c>
      <c r="N9" s="666"/>
      <c r="O9" s="1226" t="str">
        <f>IF(numberPr_ch="",IF(numberPr="","",numberPr),numberPr_ch)</f>
        <v>557-120/тэ-2022</v>
      </c>
      <c r="P9" s="1226"/>
      <c r="Q9" s="1226"/>
      <c r="R9" s="1226"/>
      <c r="S9" s="1226"/>
      <c r="T9" s="1226"/>
      <c r="U9" s="582"/>
      <c r="V9" s="582"/>
      <c r="W9" s="519"/>
      <c r="X9" s="590"/>
      <c r="Y9" s="590"/>
      <c r="Z9" s="590"/>
      <c r="AA9" s="590"/>
      <c r="AB9" s="590"/>
    </row>
    <row r="10" spans="1:28" s="570" customFormat="1" ht="18.75">
      <c r="A10" s="590"/>
      <c r="B10" s="590"/>
      <c r="C10" s="590"/>
      <c r="D10" s="590"/>
      <c r="E10" s="590"/>
      <c r="F10" s="590"/>
      <c r="G10" s="590"/>
      <c r="H10" s="590"/>
      <c r="L10" s="552"/>
      <c r="M10" s="617" t="s">
        <v>501</v>
      </c>
      <c r="N10" s="666"/>
      <c r="O10" s="1226" t="str">
        <f>IF(IstPub_ch="",IF(IstPub="","",IstPub),IstPub_ch)</f>
        <v>Официальный сайт правовой информации Министерства юстиции РТ:  http//pravo.tatarstan.ru</v>
      </c>
      <c r="P10" s="1226"/>
      <c r="Q10" s="1226"/>
      <c r="R10" s="1226"/>
      <c r="S10" s="1226"/>
      <c r="T10" s="1226"/>
      <c r="U10" s="582"/>
      <c r="V10" s="582"/>
      <c r="W10" s="519"/>
      <c r="X10" s="590"/>
      <c r="Y10" s="590"/>
      <c r="Z10" s="590"/>
      <c r="AA10" s="590"/>
      <c r="AB10" s="590"/>
    </row>
    <row r="11" spans="1:28" s="570" customFormat="1" ht="11.25" hidden="1">
      <c r="A11" s="590"/>
      <c r="B11" s="590"/>
      <c r="C11" s="590"/>
      <c r="D11" s="590"/>
      <c r="E11" s="590"/>
      <c r="F11" s="590"/>
      <c r="G11" s="590"/>
      <c r="H11" s="590"/>
      <c r="L11" s="1221"/>
      <c r="M11" s="1221"/>
      <c r="N11" s="566"/>
      <c r="O11" s="582"/>
      <c r="P11" s="582"/>
      <c r="Q11" s="582"/>
      <c r="R11" s="582"/>
      <c r="S11" s="582"/>
      <c r="T11" s="582"/>
      <c r="U11" s="588" t="s">
        <v>373</v>
      </c>
      <c r="X11" s="590"/>
      <c r="Y11" s="590"/>
      <c r="Z11" s="590"/>
      <c r="AA11" s="590"/>
      <c r="AB11" s="590"/>
    </row>
    <row r="12" spans="1:28">
      <c r="J12" s="529"/>
      <c r="K12" s="529"/>
      <c r="L12" s="524"/>
      <c r="M12" s="524"/>
      <c r="N12" s="502"/>
      <c r="O12" s="1227"/>
      <c r="P12" s="1227"/>
      <c r="Q12" s="1227"/>
      <c r="R12" s="1227"/>
      <c r="S12" s="1227"/>
      <c r="T12" s="1227"/>
      <c r="U12" s="1227"/>
    </row>
    <row r="13" spans="1:28">
      <c r="J13" s="529"/>
      <c r="K13" s="529"/>
      <c r="L13" s="1161" t="s">
        <v>454</v>
      </c>
      <c r="M13" s="1161"/>
      <c r="N13" s="1161"/>
      <c r="O13" s="1161"/>
      <c r="P13" s="1161"/>
      <c r="Q13" s="1161"/>
      <c r="R13" s="1161"/>
      <c r="S13" s="1161"/>
      <c r="T13" s="1161"/>
      <c r="U13" s="1161"/>
      <c r="V13" s="1161"/>
      <c r="W13" s="1161" t="s">
        <v>455</v>
      </c>
    </row>
    <row r="14" spans="1:28" ht="14.25" customHeight="1">
      <c r="J14" s="529"/>
      <c r="K14" s="529"/>
      <c r="L14" s="1233" t="s">
        <v>92</v>
      </c>
      <c r="M14" s="1233" t="s">
        <v>639</v>
      </c>
      <c r="N14" s="661"/>
      <c r="O14" s="1234" t="s">
        <v>641</v>
      </c>
      <c r="P14" s="1235"/>
      <c r="Q14" s="1235"/>
      <c r="R14" s="1235"/>
      <c r="S14" s="1235"/>
      <c r="T14" s="1236"/>
      <c r="U14" s="1217" t="s">
        <v>341</v>
      </c>
      <c r="V14" s="1230" t="s">
        <v>275</v>
      </c>
      <c r="W14" s="1161"/>
    </row>
    <row r="15" spans="1:28" ht="14.25" customHeight="1">
      <c r="J15" s="529"/>
      <c r="K15" s="529"/>
      <c r="L15" s="1233"/>
      <c r="M15" s="1233"/>
      <c r="N15" s="662"/>
      <c r="O15" s="1239" t="s">
        <v>605</v>
      </c>
      <c r="P15" s="1237" t="s">
        <v>271</v>
      </c>
      <c r="Q15" s="1238"/>
      <c r="R15" s="1214" t="s">
        <v>654</v>
      </c>
      <c r="S15" s="1215"/>
      <c r="T15" s="1216"/>
      <c r="U15" s="1218"/>
      <c r="V15" s="1231"/>
      <c r="W15" s="1161"/>
    </row>
    <row r="16" spans="1:28" ht="33.75" customHeight="1">
      <c r="J16" s="529"/>
      <c r="K16" s="529"/>
      <c r="L16" s="1233"/>
      <c r="M16" s="1233"/>
      <c r="N16" s="663"/>
      <c r="O16" s="1240"/>
      <c r="P16" s="535" t="s">
        <v>606</v>
      </c>
      <c r="Q16" s="535" t="s">
        <v>6</v>
      </c>
      <c r="R16" s="536" t="s">
        <v>274</v>
      </c>
      <c r="S16" s="1228" t="s">
        <v>273</v>
      </c>
      <c r="T16" s="1229"/>
      <c r="U16" s="1219"/>
      <c r="V16" s="1232"/>
      <c r="W16" s="1161"/>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22">
        <f ca="1">OFFSET(S17,0,-1)+1</f>
        <v>7</v>
      </c>
      <c r="T17" s="1222"/>
      <c r="U17" s="648">
        <f ca="1">OFFSET(U17,0,-2)+1</f>
        <v>8</v>
      </c>
      <c r="V17" s="649">
        <f ca="1">OFFSET(V17,0,-1)</f>
        <v>8</v>
      </c>
      <c r="W17" s="648">
        <f ca="1">OFFSET(W17,0,-1)+1</f>
        <v>9</v>
      </c>
    </row>
    <row r="18" spans="1:28" ht="22.5">
      <c r="A18" s="1206">
        <v>1</v>
      </c>
      <c r="B18" s="847"/>
      <c r="C18" s="847"/>
      <c r="D18" s="847"/>
      <c r="E18" s="848"/>
      <c r="F18" s="849"/>
      <c r="G18" s="849"/>
      <c r="H18" s="849"/>
      <c r="I18" s="850"/>
      <c r="J18" s="845"/>
      <c r="K18" s="852"/>
      <c r="L18" s="593" t="e">
        <f ca="1">mergeValue(A18)</f>
        <v>#NAME?</v>
      </c>
      <c r="M18" s="641" t="s">
        <v>20</v>
      </c>
      <c r="N18" s="646"/>
      <c r="O18" s="1207"/>
      <c r="P18" s="1207"/>
      <c r="Q18" s="1207"/>
      <c r="R18" s="1207"/>
      <c r="S18" s="1207"/>
      <c r="T18" s="1207"/>
      <c r="U18" s="1207"/>
      <c r="V18" s="1207"/>
      <c r="W18" s="630" t="s">
        <v>476</v>
      </c>
      <c r="Y18" s="589"/>
      <c r="Z18" s="589" t="str">
        <f t="shared" ref="Z18:Z31" si="0">IF(M18="","",M18 )</f>
        <v>Наименование тарифа</v>
      </c>
      <c r="AA18" s="589"/>
      <c r="AB18" s="589"/>
    </row>
    <row r="19" spans="1:28" ht="22.5">
      <c r="A19" s="1206"/>
      <c r="B19" s="1206">
        <v>1</v>
      </c>
      <c r="C19" s="847"/>
      <c r="D19" s="847"/>
      <c r="E19" s="849"/>
      <c r="F19" s="849"/>
      <c r="G19" s="849"/>
      <c r="H19" s="849"/>
      <c r="I19" s="844"/>
      <c r="J19" s="843"/>
      <c r="K19" s="846"/>
      <c r="L19" s="593" t="e">
        <f ca="1">mergeValue(A19) &amp;"."&amp; mergeValue(B19)</f>
        <v>#NAME?</v>
      </c>
      <c r="M19" s="546" t="s">
        <v>16</v>
      </c>
      <c r="N19" s="646"/>
      <c r="O19" s="1207"/>
      <c r="P19" s="1207"/>
      <c r="Q19" s="1207"/>
      <c r="R19" s="1207"/>
      <c r="S19" s="1207"/>
      <c r="T19" s="1207"/>
      <c r="U19" s="1207"/>
      <c r="V19" s="1207"/>
      <c r="W19" s="630" t="s">
        <v>477</v>
      </c>
      <c r="Y19" s="589"/>
      <c r="Z19" s="589" t="str">
        <f t="shared" si="0"/>
        <v>Территория действия тарифа</v>
      </c>
      <c r="AA19" s="589"/>
      <c r="AB19" s="589"/>
    </row>
    <row r="20" spans="1:28" ht="22.5">
      <c r="A20" s="1206"/>
      <c r="B20" s="1206"/>
      <c r="C20" s="1206">
        <v>1</v>
      </c>
      <c r="D20" s="847"/>
      <c r="E20" s="849"/>
      <c r="F20" s="849"/>
      <c r="G20" s="849"/>
      <c r="H20" s="849"/>
      <c r="I20" s="851"/>
      <c r="J20" s="843"/>
      <c r="K20" s="846"/>
      <c r="L20" s="593" t="e">
        <f ca="1">mergeValue(A20) &amp;"."&amp; mergeValue(B20)&amp;"."&amp; mergeValue(C20)</f>
        <v>#NAME?</v>
      </c>
      <c r="M20" s="547" t="s">
        <v>7</v>
      </c>
      <c r="N20" s="646"/>
      <c r="O20" s="1207"/>
      <c r="P20" s="1207"/>
      <c r="Q20" s="1207"/>
      <c r="R20" s="1207"/>
      <c r="S20" s="1207"/>
      <c r="T20" s="1207"/>
      <c r="U20" s="1207"/>
      <c r="V20" s="1207"/>
      <c r="W20" s="630" t="s">
        <v>633</v>
      </c>
      <c r="Y20" s="589"/>
      <c r="Z20" s="589" t="str">
        <f t="shared" si="0"/>
        <v xml:space="preserve">Наименование системы теплоснабжения </v>
      </c>
      <c r="AA20" s="589"/>
      <c r="AB20" s="589"/>
    </row>
    <row r="21" spans="1:28" ht="22.5">
      <c r="A21" s="1206"/>
      <c r="B21" s="1206"/>
      <c r="C21" s="1206"/>
      <c r="D21" s="1206">
        <v>1</v>
      </c>
      <c r="E21" s="849"/>
      <c r="F21" s="849"/>
      <c r="G21" s="849"/>
      <c r="H21" s="849"/>
      <c r="I21" s="851"/>
      <c r="J21" s="843"/>
      <c r="K21" s="846"/>
      <c r="L21" s="593" t="e">
        <f ca="1">mergeValue(A21) &amp;"."&amp; mergeValue(B21)&amp;"."&amp; mergeValue(C21)&amp;"."&amp; mergeValue(D21)</f>
        <v>#NAME?</v>
      </c>
      <c r="M21" s="548" t="s">
        <v>22</v>
      </c>
      <c r="N21" s="646"/>
      <c r="O21" s="1207"/>
      <c r="P21" s="1207"/>
      <c r="Q21" s="1207"/>
      <c r="R21" s="1207"/>
      <c r="S21" s="1207"/>
      <c r="T21" s="1207"/>
      <c r="U21" s="1207"/>
      <c r="V21" s="1207"/>
      <c r="W21" s="630" t="s">
        <v>634</v>
      </c>
      <c r="Y21" s="589"/>
      <c r="Z21" s="589" t="str">
        <f t="shared" si="0"/>
        <v xml:space="preserve">Источник тепловой энергии  </v>
      </c>
      <c r="AA21" s="589"/>
      <c r="AB21" s="589"/>
    </row>
    <row r="22" spans="1:28" ht="101.25">
      <c r="A22" s="1206"/>
      <c r="B22" s="1206"/>
      <c r="C22" s="1206"/>
      <c r="D22" s="1206"/>
      <c r="E22" s="1206">
        <v>1</v>
      </c>
      <c r="F22" s="849"/>
      <c r="G22" s="849"/>
      <c r="H22" s="847">
        <v>1</v>
      </c>
      <c r="I22" s="1206">
        <v>1</v>
      </c>
      <c r="J22" s="849"/>
      <c r="K22" s="854"/>
      <c r="L22" s="593" t="e">
        <f ca="1">mergeValue(A22) &amp;"."&amp; mergeValue(B22)&amp;"."&amp; mergeValue(C22)&amp;"."&amp; mergeValue(D22)&amp;"."&amp; mergeValue(E22)</f>
        <v>#NAME?</v>
      </c>
      <c r="M22" s="554" t="s">
        <v>9</v>
      </c>
      <c r="N22" s="646"/>
      <c r="O22" s="1208"/>
      <c r="P22" s="1208"/>
      <c r="Q22" s="1208"/>
      <c r="R22" s="1208"/>
      <c r="S22" s="1208"/>
      <c r="T22" s="1208"/>
      <c r="U22" s="1208"/>
      <c r="V22" s="1208"/>
      <c r="W22" s="630" t="s">
        <v>638</v>
      </c>
      <c r="Y22" s="589"/>
      <c r="Z22" s="589" t="str">
        <f t="shared" si="0"/>
        <v>Схема подключения теплопотребляющей установки к коллектору источника тепловой энергии</v>
      </c>
      <c r="AA22" s="589"/>
      <c r="AB22" s="589"/>
    </row>
    <row r="23" spans="1:28" ht="90">
      <c r="A23" s="1206"/>
      <c r="B23" s="1206"/>
      <c r="C23" s="1206"/>
      <c r="D23" s="1206"/>
      <c r="E23" s="1206"/>
      <c r="F23" s="1206">
        <v>1</v>
      </c>
      <c r="G23" s="847"/>
      <c r="H23" s="847"/>
      <c r="I23" s="1206"/>
      <c r="J23" s="1206">
        <v>1</v>
      </c>
      <c r="K23" s="855"/>
      <c r="L23" s="593" t="e">
        <f ca="1">mergeValue(A23) &amp;"."&amp; mergeValue(B23)&amp;"."&amp; mergeValue(C23)&amp;"."&amp; mergeValue(D23)&amp;"."&amp; mergeValue(E23)&amp;"."&amp; mergeValue(F23)</f>
        <v>#NAME?</v>
      </c>
      <c r="M23" s="555" t="s">
        <v>10</v>
      </c>
      <c r="N23" s="646"/>
      <c r="O23" s="1209"/>
      <c r="P23" s="1210"/>
      <c r="Q23" s="1210"/>
      <c r="R23" s="1210"/>
      <c r="S23" s="1210"/>
      <c r="T23" s="1210"/>
      <c r="U23" s="1210"/>
      <c r="V23" s="1211"/>
      <c r="W23" s="630" t="s">
        <v>636</v>
      </c>
      <c r="Y23" s="589"/>
      <c r="Z23" s="589" t="str">
        <f t="shared" si="0"/>
        <v>Группа потребителей</v>
      </c>
      <c r="AA23" s="589"/>
      <c r="AB23" s="589"/>
    </row>
    <row r="24" spans="1:28" ht="189" customHeight="1">
      <c r="A24" s="1206"/>
      <c r="B24" s="1206"/>
      <c r="C24" s="1206"/>
      <c r="D24" s="1206"/>
      <c r="E24" s="1206"/>
      <c r="F24" s="1206"/>
      <c r="G24" s="847">
        <v>1</v>
      </c>
      <c r="H24" s="847"/>
      <c r="I24" s="1206"/>
      <c r="J24" s="1206"/>
      <c r="K24" s="855">
        <v>1</v>
      </c>
      <c r="L24" s="593" t="e">
        <f ca="1">mergeValue(A24) &amp;"."&amp; mergeValue(B24)&amp;"."&amp; mergeValue(C24)&amp;"."&amp; mergeValue(D24)&amp;"."&amp; mergeValue(E24)&amp;"."&amp; mergeValue(F24)&amp;"."&amp; mergeValue(G24)</f>
        <v>#NAME?</v>
      </c>
      <c r="M24" s="1069"/>
      <c r="N24" s="646"/>
      <c r="O24" s="562"/>
      <c r="P24" s="562"/>
      <c r="Q24" s="1094"/>
      <c r="R24" s="1212"/>
      <c r="S24" s="1213" t="s">
        <v>84</v>
      </c>
      <c r="T24" s="1212"/>
      <c r="U24" s="1213" t="s">
        <v>85</v>
      </c>
      <c r="V24" s="562"/>
      <c r="W24" s="1223" t="s">
        <v>655</v>
      </c>
      <c r="X24" s="585" t="e">
        <f ca="1">strCheckDate(O25:V25)</f>
        <v>#NAME?</v>
      </c>
      <c r="Y24" s="589"/>
      <c r="Z24" s="589" t="str">
        <f t="shared" si="0"/>
        <v/>
      </c>
      <c r="AA24" s="589"/>
      <c r="AB24" s="589"/>
    </row>
    <row r="25" spans="1:28" ht="11.25" hidden="1" customHeight="1">
      <c r="A25" s="1206"/>
      <c r="B25" s="1206"/>
      <c r="C25" s="1206"/>
      <c r="D25" s="1206"/>
      <c r="E25" s="1206"/>
      <c r="F25" s="1206"/>
      <c r="G25" s="847"/>
      <c r="H25" s="847"/>
      <c r="I25" s="1206"/>
      <c r="J25" s="1206"/>
      <c r="K25" s="855"/>
      <c r="L25" s="600"/>
      <c r="M25" s="646"/>
      <c r="N25" s="646"/>
      <c r="O25" s="562"/>
      <c r="P25" s="562"/>
      <c r="Q25" s="584" t="str">
        <f>R24 &amp; "-" &amp; T24</f>
        <v>-</v>
      </c>
      <c r="R25" s="1212"/>
      <c r="S25" s="1213"/>
      <c r="T25" s="1212"/>
      <c r="U25" s="1213"/>
      <c r="V25" s="562"/>
      <c r="W25" s="1224"/>
      <c r="Y25" s="589"/>
      <c r="Z25" s="589" t="str">
        <f t="shared" si="0"/>
        <v/>
      </c>
      <c r="AA25" s="589"/>
      <c r="AB25" s="589"/>
    </row>
    <row r="26" spans="1:28" ht="15" customHeight="1">
      <c r="A26" s="1206"/>
      <c r="B26" s="1206"/>
      <c r="C26" s="1206"/>
      <c r="D26" s="1206"/>
      <c r="E26" s="1206"/>
      <c r="F26" s="1206"/>
      <c r="G26" s="849"/>
      <c r="H26" s="847"/>
      <c r="I26" s="1206"/>
      <c r="J26" s="1206"/>
      <c r="K26" s="854"/>
      <c r="L26" s="538"/>
      <c r="M26" s="557" t="s">
        <v>25</v>
      </c>
      <c r="N26" s="564"/>
      <c r="O26" s="564"/>
      <c r="P26" s="564"/>
      <c r="Q26" s="564"/>
      <c r="R26" s="564"/>
      <c r="S26" s="564"/>
      <c r="T26" s="564"/>
      <c r="U26" s="564"/>
      <c r="V26" s="560"/>
      <c r="W26" s="1225"/>
      <c r="Y26" s="589"/>
      <c r="Z26" s="589" t="str">
        <f t="shared" si="0"/>
        <v>Добавить вид теплоносителя (параметры теплоносителя)</v>
      </c>
      <c r="AA26" s="589"/>
      <c r="AB26" s="589"/>
    </row>
    <row r="27" spans="1:28" ht="15" customHeight="1">
      <c r="A27" s="1206"/>
      <c r="B27" s="1206"/>
      <c r="C27" s="1206"/>
      <c r="D27" s="1206"/>
      <c r="E27" s="1206"/>
      <c r="F27" s="849"/>
      <c r="G27" s="849"/>
      <c r="H27" s="847"/>
      <c r="I27" s="1206"/>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06"/>
      <c r="B28" s="1206"/>
      <c r="C28" s="1206"/>
      <c r="D28" s="1206"/>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06"/>
      <c r="B29" s="1206"/>
      <c r="C29" s="1206"/>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06"/>
      <c r="B30" s="1206"/>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06"/>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199" t="s">
        <v>632</v>
      </c>
      <c r="N34" s="1199"/>
      <c r="O34" s="1199"/>
      <c r="P34" s="1199"/>
      <c r="Q34" s="1199"/>
      <c r="R34" s="1199"/>
      <c r="S34" s="1199"/>
      <c r="T34" s="1199"/>
      <c r="U34" s="1199"/>
      <c r="V34" s="1199"/>
      <c r="W34" s="1199"/>
    </row>
  </sheetData>
  <sheetProtection password="FA9C" sheet="1" objects="1" scenarios="1" formatColumns="0" formatRows="0"/>
  <dataConsolidate leftLabels="1"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8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800-000001000000}">
      <formula1>kind_of_cons</formula1>
    </dataValidation>
    <dataValidation allowBlank="1" promptTitle="checkPeriodRange" sqref="Q25 Q65561 Q131097 Q196633 Q262169 Q327705 Q393241 Q458777 Q524313 Q589849 Q655385 Q720921 Q786457 Q851993 Q917529 Q983065" xr:uid="{00000000-0002-0000-08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8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8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8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8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xr:uid="{00000000-0002-0000-0800-000007000000}"/>
    <dataValidation type="list" allowBlank="1" showInputMessage="1" showErrorMessage="1" errorTitle="Ошибка" error="Выберите значение из списка" prompt="Выберите значение из списка" sqref="O23:V23" xr:uid="{00000000-0002-0000-08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825</vt:i4>
      </vt:variant>
    </vt:vector>
  </HeadingPairs>
  <TitlesOfParts>
    <vt:vector size="838"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Форма 1.0.1 | Форма 4.8</vt:lpstr>
      <vt:lpstr>Форма 4.8</vt:lpstr>
      <vt:lpstr>Сведения об изменении</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Шилов Артур Сергеевич</cp:lastModifiedBy>
  <cp:lastPrinted>2021-12-23T08:22:43Z</cp:lastPrinted>
  <dcterms:created xsi:type="dcterms:W3CDTF">2004-05-21T07:18:45Z</dcterms:created>
  <dcterms:modified xsi:type="dcterms:W3CDTF">2023-01-18T07:45:39Z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