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xlsBook"/>
  <mc:AlternateContent xmlns:mc="http://schemas.openxmlformats.org/markup-compatibility/2006">
    <mc:Choice Requires="x15">
      <x15ac:absPath xmlns:x15ac="http://schemas.microsoft.com/office/spreadsheetml/2010/11/ac" url="C:\Users\shilov\Desktop\Раскрытие информации\Об утверждённых тарифах\"/>
    </mc:Choice>
  </mc:AlternateContent>
  <xr:revisionPtr revIDLastSave="0" documentId="8_{0E27AE2C-C484-4C1F-A5FD-D613E08F0D77}" xr6:coauthVersionLast="47" xr6:coauthVersionMax="47" xr10:uidLastSave="{00000000-0000-0000-0000-000000000000}"/>
  <bookViews>
    <workbookView xWindow="-120" yWindow="-120" windowWidth="29040" windowHeight="15840" tabRatio="887" firstSheet="9" activeTab="15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1.9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тарифов'!$F$20:$F$32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Т-гор.вода'!$M$33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тарифов'!$E$20:$S$32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Т-гор.вода'!$M$18:$AD$131</definedName>
    <definedName name="checkCell_List06_5_double_date">'Форма 1.2 | Т-гор.вода'!$AE$18:$AE$131</definedName>
    <definedName name="checkCell_List06_5_OneR">'Форма 1.2 | Т-гор.вода'!$P$15:$R$131</definedName>
    <definedName name="checkCell_List06_5_OneR_1c">'Форма 1.2 | Т-гор.вода'!$P$15:$P$131</definedName>
    <definedName name="checkCell_List06_5_OneR_2c">'Форма 1.2 | Т-гор.вода'!$Q$15:$R$131</definedName>
    <definedName name="checkCell_List06_5_TwoR">'Форма 1.2 | Т-гор.вода'!$S$15:$W$131</definedName>
    <definedName name="checkCell_List06_5_TwoR_1c">'Форма 1.2 | Т-гор.вода'!$S$15:$T$131</definedName>
    <definedName name="checkCell_List06_5_TwoR_2c">'Форма 1.2 | Т-гор.вода'!$U$15:$W$131</definedName>
    <definedName name="checkCell_List06_5_unique_t">'Форма 1.2 | Т-гор.вода'!$M$18:$M$131</definedName>
    <definedName name="checkCell_List06_5_unique_t1">'Форма 1.2 | Т-гор.вода'!$AF$18:$AF$131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1.8'!$D$10:$G$20</definedName>
    <definedName name="checkCells_List05_10">'Форма 1.0.1 | Т-подкл'!$F$7:$I$17</definedName>
    <definedName name="checkCells_List05_11">'Форма 1.0.1 | Форма 1.8'!$F$7:$I$55</definedName>
    <definedName name="checkCells_List05_2">'Форма 1.0.1 | Т-транс'!$F$7:$I$17</definedName>
    <definedName name="checkCells_List05_5">'Форма 1.0.1 | Т-гор.вода'!$F$7:$I$55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1.8'!$F$12:$G$20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et_union_hor!$O$92:$AC$96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et_union_hor!$AC$92:$AC$106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тарифов'!$K$20:$K$32</definedName>
    <definedName name="flagST">'Перечень тарифов'!$O$20:$O$32</definedName>
    <definedName name="flagTwoTariff">'Перечень тарифов'!$G$20:$G$32</definedName>
    <definedName name="flagUsedTer_List01">Территории!$P$11:$P$15</definedName>
    <definedName name="group_rates">'Перечень тарифов'!$E$20:$E$32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тарифов'!$A$20:$A$32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Т-гор.вода'!$AC$18:$AC$131</definedName>
    <definedName name="List06_5_note">'Форма 1.2 | Т-гор.вода'!$AD$18:$AD$131</definedName>
    <definedName name="List06_5_Period">'Форма 1.2 | Т-гор.вода'!$O$18:$AB$131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1.8'!$F$12:$F$20</definedName>
    <definedName name="List11_note">'Форма 1.8'!$G$10:$G$20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тарифов'!$N$20:$N$32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тарифов'!$J$20:$J$32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1.8'!$E$12:$E$17</definedName>
    <definedName name="pCng_List11_2">'Форма 1.8'!$E$19:$E$20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тарифов'!$C$20:$C$32</definedName>
    <definedName name="pDel_List02_1">'Перечень тарифов'!$H$20:$H$32</definedName>
    <definedName name="pDel_List02_2">'Перечень тарифов'!$L$20:$L$32</definedName>
    <definedName name="pDel_List02_3">'Перечень тарифов'!$P$20:$P$32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Т-гор.вода'!$H$18:$K$131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1.8'!$C$12:$C$17</definedName>
    <definedName name="pDel_List11_2">'Форма 1.8'!$C$19:$C$20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тарифов'!$E$32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Т-гор.вода'!$AC$18:$AC$131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1.8'!$E$17</definedName>
    <definedName name="pIns_List11_2">'Форма 1.8'!$E$20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REESTR_ORG!$A$2:$J$61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тарифов'!$R$20:$R$32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тарифов'!$S$20:$S$32</definedName>
    <definedName name="year_list">TEHSHEET!$C$2:$C$6</definedName>
    <definedName name="year_list1">TEHSHEET!$B$2:$B$27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0" i="612" l="1"/>
  <c r="A171" i="612"/>
  <c r="A168" i="612"/>
  <c r="A169" i="612"/>
  <c r="A166" i="612"/>
  <c r="A167" i="612"/>
  <c r="A164" i="612"/>
  <c r="A165" i="612"/>
  <c r="M7" i="560" l="1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L18" i="560"/>
  <c r="O18" i="560"/>
  <c r="L19" i="560"/>
  <c r="L20" i="560"/>
  <c r="O20" i="560"/>
  <c r="L21" i="560"/>
  <c r="L22" i="560"/>
  <c r="AG23" i="560"/>
  <c r="AF22" i="560"/>
  <c r="L23" i="560"/>
  <c r="R24" i="560"/>
  <c r="AE23" i="560"/>
  <c r="L27" i="560"/>
  <c r="AG28" i="560"/>
  <c r="AF27" i="560"/>
  <c r="L28" i="560"/>
  <c r="R29" i="560"/>
  <c r="AE28" i="560"/>
  <c r="L34" i="560"/>
  <c r="O34" i="560"/>
  <c r="L35" i="560"/>
  <c r="L36" i="560"/>
  <c r="AG37" i="560"/>
  <c r="AF36" i="560"/>
  <c r="L37" i="560"/>
  <c r="R38" i="560"/>
  <c r="AE37" i="560"/>
  <c r="L41" i="560"/>
  <c r="AG42" i="560"/>
  <c r="AF41" i="560"/>
  <c r="L42" i="560"/>
  <c r="R43" i="560"/>
  <c r="AE42" i="560"/>
  <c r="L48" i="560"/>
  <c r="O48" i="560"/>
  <c r="L49" i="560"/>
  <c r="L50" i="560"/>
  <c r="AG51" i="560"/>
  <c r="AF50" i="560"/>
  <c r="L51" i="560"/>
  <c r="R52" i="560"/>
  <c r="AE51" i="560"/>
  <c r="L55" i="560"/>
  <c r="AG56" i="560"/>
  <c r="AF55" i="560"/>
  <c r="L56" i="560"/>
  <c r="R57" i="560"/>
  <c r="AE56" i="560"/>
  <c r="L62" i="560"/>
  <c r="O62" i="560"/>
  <c r="L63" i="560"/>
  <c r="L64" i="560"/>
  <c r="AG65" i="560"/>
  <c r="AF64" i="560"/>
  <c r="L65" i="560"/>
  <c r="R66" i="560"/>
  <c r="AE65" i="560"/>
  <c r="L69" i="560"/>
  <c r="AG70" i="560"/>
  <c r="AF69" i="560"/>
  <c r="L70" i="560"/>
  <c r="R71" i="560"/>
  <c r="AE70" i="560"/>
  <c r="L76" i="560"/>
  <c r="O76" i="560"/>
  <c r="L77" i="560"/>
  <c r="L78" i="560"/>
  <c r="AG79" i="560"/>
  <c r="AF78" i="560"/>
  <c r="L79" i="560"/>
  <c r="R80" i="560"/>
  <c r="AE79" i="560"/>
  <c r="L83" i="560"/>
  <c r="AG84" i="560"/>
  <c r="AF83" i="560"/>
  <c r="L84" i="560"/>
  <c r="R85" i="560"/>
  <c r="AE84" i="560"/>
  <c r="L90" i="560"/>
  <c r="O90" i="560"/>
  <c r="L91" i="560"/>
  <c r="L92" i="560"/>
  <c r="AG93" i="560"/>
  <c r="AF92" i="560"/>
  <c r="L93" i="560"/>
  <c r="R94" i="560"/>
  <c r="AE93" i="560"/>
  <c r="L97" i="560"/>
  <c r="AG98" i="560"/>
  <c r="AF97" i="560"/>
  <c r="L98" i="560"/>
  <c r="R99" i="560"/>
  <c r="AE98" i="560"/>
  <c r="L104" i="560"/>
  <c r="O104" i="560"/>
  <c r="L105" i="560"/>
  <c r="L106" i="560"/>
  <c r="AG107" i="560"/>
  <c r="AF106" i="560"/>
  <c r="L107" i="560"/>
  <c r="R108" i="560"/>
  <c r="AE107" i="560"/>
  <c r="L111" i="560"/>
  <c r="AG112" i="560"/>
  <c r="AF111" i="560"/>
  <c r="L112" i="560"/>
  <c r="R113" i="560"/>
  <c r="AE112" i="560"/>
  <c r="L118" i="560"/>
  <c r="O118" i="560"/>
  <c r="L119" i="560"/>
  <c r="L120" i="560"/>
  <c r="AG121" i="560"/>
  <c r="AF120" i="560"/>
  <c r="L121" i="560"/>
  <c r="R122" i="560"/>
  <c r="AE121" i="560"/>
  <c r="L125" i="560"/>
  <c r="AG126" i="560"/>
  <c r="AF125" i="560"/>
  <c r="L126" i="560"/>
  <c r="R127" i="560"/>
  <c r="AE126" i="560"/>
  <c r="A163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H54" i="625" l="1"/>
  <c r="H53" i="625"/>
  <c r="H51" i="625"/>
  <c r="H50" i="625"/>
  <c r="H48" i="625"/>
  <c r="H47" i="625"/>
  <c r="H45" i="625"/>
  <c r="H44" i="625"/>
  <c r="H42" i="625"/>
  <c r="H41" i="625"/>
  <c r="H39" i="625"/>
  <c r="H38" i="625"/>
  <c r="H36" i="625"/>
  <c r="H35" i="625"/>
  <c r="H33" i="625"/>
  <c r="H32" i="625"/>
  <c r="H30" i="625"/>
  <c r="H29" i="625"/>
  <c r="H27" i="625"/>
  <c r="H26" i="625"/>
  <c r="H24" i="625"/>
  <c r="H23" i="625"/>
  <c r="H21" i="625"/>
  <c r="H20" i="625"/>
  <c r="H18" i="625"/>
  <c r="H17" i="625"/>
  <c r="H15" i="625"/>
  <c r="H14" i="625"/>
  <c r="H12" i="625"/>
  <c r="H11" i="625"/>
  <c r="H9" i="625"/>
  <c r="H8" i="625"/>
  <c r="H7" i="625"/>
  <c r="H54" i="622"/>
  <c r="H51" i="622"/>
  <c r="H50" i="622"/>
  <c r="H53" i="622"/>
  <c r="H48" i="622"/>
  <c r="H45" i="622"/>
  <c r="H44" i="622"/>
  <c r="H47" i="622"/>
  <c r="H42" i="622"/>
  <c r="H39" i="622"/>
  <c r="H38" i="622"/>
  <c r="H41" i="622"/>
  <c r="H36" i="622"/>
  <c r="H33" i="622"/>
  <c r="H32" i="622"/>
  <c r="H35" i="622"/>
  <c r="H30" i="622"/>
  <c r="H27" i="622"/>
  <c r="H26" i="622"/>
  <c r="H29" i="622"/>
  <c r="H24" i="622"/>
  <c r="H21" i="622"/>
  <c r="H20" i="622"/>
  <c r="H23" i="622"/>
  <c r="H18" i="622"/>
  <c r="H15" i="622"/>
  <c r="H14" i="622"/>
  <c r="H17" i="622"/>
  <c r="H12" i="622"/>
  <c r="H9" i="622"/>
  <c r="H8" i="622"/>
  <c r="H54" i="616"/>
  <c r="H51" i="616"/>
  <c r="H50" i="616"/>
  <c r="H53" i="616"/>
  <c r="H48" i="616"/>
  <c r="H45" i="616"/>
  <c r="H44" i="616"/>
  <c r="H47" i="616"/>
  <c r="H42" i="616"/>
  <c r="H39" i="616"/>
  <c r="H38" i="616"/>
  <c r="H41" i="616"/>
  <c r="H36" i="616"/>
  <c r="H33" i="616"/>
  <c r="H32" i="616"/>
  <c r="H35" i="616"/>
  <c r="H30" i="616"/>
  <c r="H27" i="616"/>
  <c r="H26" i="616"/>
  <c r="H29" i="616"/>
  <c r="H24" i="616"/>
  <c r="H21" i="616"/>
  <c r="H20" i="616"/>
  <c r="H23" i="616"/>
  <c r="H18" i="616"/>
  <c r="H15" i="616"/>
  <c r="H14" i="616"/>
  <c r="H17" i="616"/>
  <c r="H12" i="616"/>
  <c r="H9" i="616"/>
  <c r="H8" i="616"/>
  <c r="F52" i="625"/>
  <c r="F51" i="625"/>
  <c r="F50" i="625"/>
  <c r="F49" i="625"/>
  <c r="F48" i="625"/>
  <c r="F47" i="625"/>
  <c r="F40" i="625"/>
  <c r="F39" i="625"/>
  <c r="F38" i="625"/>
  <c r="F37" i="625"/>
  <c r="F36" i="625"/>
  <c r="F35" i="625"/>
  <c r="F28" i="625"/>
  <c r="F27" i="625"/>
  <c r="F26" i="625"/>
  <c r="F25" i="625"/>
  <c r="F24" i="625"/>
  <c r="F23" i="625"/>
  <c r="F16" i="625"/>
  <c r="F15" i="625"/>
  <c r="F14" i="625"/>
  <c r="F13" i="625"/>
  <c r="F12" i="625"/>
  <c r="F11" i="625"/>
  <c r="F55" i="625"/>
  <c r="F54" i="625"/>
  <c r="F53" i="625"/>
  <c r="F46" i="625"/>
  <c r="F45" i="625"/>
  <c r="F44" i="625"/>
  <c r="F43" i="625"/>
  <c r="F42" i="625"/>
  <c r="F41" i="625"/>
  <c r="F34" i="625"/>
  <c r="F33" i="625"/>
  <c r="F32" i="625"/>
  <c r="F31" i="625"/>
  <c r="F30" i="625"/>
  <c r="F29" i="625"/>
  <c r="F22" i="625"/>
  <c r="F21" i="625"/>
  <c r="F20" i="625"/>
  <c r="F19" i="625"/>
  <c r="F18" i="625"/>
  <c r="F17" i="625"/>
  <c r="F10" i="625"/>
  <c r="F9" i="625"/>
  <c r="F8" i="625"/>
  <c r="F50" i="622"/>
  <c r="F52" i="622"/>
  <c r="F55" i="622"/>
  <c r="F51" i="622"/>
  <c r="F53" i="622"/>
  <c r="F54" i="622"/>
  <c r="F44" i="622"/>
  <c r="F46" i="622"/>
  <c r="F49" i="622"/>
  <c r="F45" i="622"/>
  <c r="F47" i="622"/>
  <c r="F48" i="622"/>
  <c r="F38" i="622"/>
  <c r="F40" i="622"/>
  <c r="F43" i="622"/>
  <c r="F39" i="622"/>
  <c r="F41" i="622"/>
  <c r="F42" i="622"/>
  <c r="F32" i="622"/>
  <c r="F34" i="622"/>
  <c r="F37" i="622"/>
  <c r="F33" i="622"/>
  <c r="F35" i="622"/>
  <c r="F36" i="622"/>
  <c r="F26" i="622"/>
  <c r="F28" i="622"/>
  <c r="F31" i="622"/>
  <c r="F27" i="622"/>
  <c r="F29" i="622"/>
  <c r="F30" i="622"/>
  <c r="F20" i="622"/>
  <c r="F22" i="622"/>
  <c r="F25" i="622"/>
  <c r="F21" i="622"/>
  <c r="F23" i="622"/>
  <c r="F24" i="622"/>
  <c r="F14" i="622"/>
  <c r="F16" i="622"/>
  <c r="F19" i="622"/>
  <c r="F15" i="622"/>
  <c r="F17" i="622"/>
  <c r="F18" i="622"/>
  <c r="F50" i="616"/>
  <c r="F52" i="616"/>
  <c r="F55" i="616"/>
  <c r="F51" i="616"/>
  <c r="F53" i="616"/>
  <c r="F54" i="616"/>
  <c r="F45" i="616"/>
  <c r="F47" i="616"/>
  <c r="F48" i="616"/>
  <c r="F44" i="616"/>
  <c r="F46" i="616"/>
  <c r="F49" i="616"/>
  <c r="F38" i="616"/>
  <c r="F40" i="616"/>
  <c r="F43" i="616"/>
  <c r="F39" i="616"/>
  <c r="F41" i="616"/>
  <c r="F42" i="616"/>
  <c r="F32" i="616"/>
  <c r="F34" i="616"/>
  <c r="F37" i="616"/>
  <c r="F33" i="616"/>
  <c r="F35" i="616"/>
  <c r="F36" i="616"/>
  <c r="F26" i="616"/>
  <c r="F28" i="616"/>
  <c r="F31" i="616"/>
  <c r="F27" i="616"/>
  <c r="F29" i="616"/>
  <c r="F30" i="616"/>
  <c r="F20" i="616"/>
  <c r="F22" i="616"/>
  <c r="F25" i="616"/>
  <c r="F21" i="616"/>
  <c r="F23" i="616"/>
  <c r="F24" i="616"/>
  <c r="F14" i="616"/>
  <c r="F16" i="616"/>
  <c r="F19" i="616"/>
  <c r="F15" i="616"/>
  <c r="F17" i="616"/>
  <c r="F18" i="616"/>
  <c r="R14" i="601" l="1"/>
  <c r="R13" i="601"/>
  <c r="R12" i="601"/>
  <c r="P12" i="601"/>
  <c r="M14" i="601"/>
  <c r="M12" i="601"/>
  <c r="M13" i="601"/>
  <c r="H55" i="625" l="1"/>
  <c r="H43" i="625"/>
  <c r="H31" i="625"/>
  <c r="H19" i="625"/>
  <c r="H49" i="622"/>
  <c r="H37" i="622"/>
  <c r="H25" i="622"/>
  <c r="H13" i="622"/>
  <c r="H55" i="616"/>
  <c r="H43" i="616"/>
  <c r="H31" i="616"/>
  <c r="H19" i="616"/>
  <c r="H49" i="625"/>
  <c r="H37" i="625"/>
  <c r="H25" i="625"/>
  <c r="H13" i="625"/>
  <c r="H55" i="622"/>
  <c r="H43" i="622"/>
  <c r="H31" i="622"/>
  <c r="H19" i="622"/>
  <c r="H49" i="616"/>
  <c r="H37" i="616"/>
  <c r="H25" i="616"/>
  <c r="H13" i="616"/>
  <c r="M9" i="566"/>
  <c r="M8" i="566"/>
  <c r="M9" i="598"/>
  <c r="M8" i="598"/>
  <c r="M8" i="567"/>
  <c r="M9" i="567"/>
  <c r="B2" i="525"/>
  <c r="B3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G97" i="471"/>
  <c r="E3" i="437"/>
  <c r="L97" i="471"/>
  <c r="L92" i="471"/>
  <c r="L106" i="471"/>
  <c r="L95" i="471"/>
  <c r="L96" i="471"/>
  <c r="AE97" i="471"/>
  <c r="L93" i="471"/>
  <c r="L94" i="471"/>
  <c r="AF96" i="471"/>
  <c r="Q51" i="471" l="1"/>
  <c r="Z50" i="471"/>
  <c r="L50" i="471"/>
  <c r="X50" i="471"/>
  <c r="L48" i="471"/>
  <c r="L47" i="471"/>
  <c r="L45" i="471"/>
  <c r="L49" i="471"/>
  <c r="Y49" i="471"/>
  <c r="L46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22" i="598"/>
  <c r="L21" i="567"/>
  <c r="L22" i="566"/>
  <c r="F13" i="617"/>
  <c r="F9" i="617"/>
  <c r="F11" i="614"/>
  <c r="L20" i="598"/>
  <c r="AM22" i="566"/>
  <c r="L19" i="566"/>
  <c r="F10" i="617"/>
  <c r="F13" i="618"/>
  <c r="F11" i="622"/>
  <c r="F13" i="614"/>
  <c r="F9" i="614"/>
  <c r="F12" i="622"/>
  <c r="F11" i="618"/>
  <c r="L19" i="567"/>
  <c r="L22" i="567"/>
  <c r="F9" i="622"/>
  <c r="L20" i="566"/>
  <c r="L19" i="598"/>
  <c r="L21" i="566"/>
  <c r="F10" i="614"/>
  <c r="X23" i="567"/>
  <c r="F8" i="618"/>
  <c r="Y22" i="567"/>
  <c r="E2" i="437"/>
  <c r="F12" i="617"/>
  <c r="F9" i="618"/>
  <c r="AN22" i="598"/>
  <c r="L18" i="567"/>
  <c r="F13" i="622"/>
  <c r="F8" i="617"/>
  <c r="F12" i="614"/>
  <c r="F11" i="617"/>
  <c r="F8" i="614"/>
  <c r="F10" i="622"/>
  <c r="L20" i="567"/>
  <c r="F12" i="618"/>
  <c r="L21" i="598"/>
  <c r="F10" i="618"/>
  <c r="F8" i="622"/>
  <c r="L23" i="567"/>
  <c r="F11" i="616"/>
  <c r="F8" i="616"/>
  <c r="F10" i="616"/>
  <c r="F9" i="616"/>
  <c r="F12" i="616"/>
  <c r="F13" i="616"/>
  <c r="L34" i="471"/>
  <c r="AN166" i="471"/>
  <c r="L65" i="471"/>
  <c r="Y150" i="471"/>
  <c r="AM181" i="471"/>
  <c r="L81" i="471"/>
  <c r="X66" i="471"/>
  <c r="L163" i="471"/>
  <c r="L77" i="471"/>
  <c r="Y116" i="471"/>
  <c r="X82" i="471"/>
  <c r="F290" i="471"/>
  <c r="F291" i="471"/>
  <c r="L181" i="471"/>
  <c r="Y81" i="471"/>
  <c r="Y33" i="471"/>
  <c r="Y133" i="471"/>
  <c r="F289" i="471"/>
  <c r="X151" i="471"/>
  <c r="L62" i="471"/>
  <c r="L178" i="471"/>
  <c r="L29" i="471"/>
  <c r="L64" i="471"/>
  <c r="M256" i="471"/>
  <c r="L179" i="471"/>
  <c r="L164" i="471"/>
  <c r="F287" i="471"/>
  <c r="L32" i="471"/>
  <c r="L63" i="471"/>
  <c r="L61" i="471"/>
  <c r="L31" i="471"/>
  <c r="L82" i="471"/>
  <c r="L33" i="471"/>
  <c r="F288" i="471"/>
  <c r="L79" i="471"/>
  <c r="L78" i="471"/>
  <c r="L165" i="471"/>
  <c r="L180" i="471"/>
  <c r="M251" i="471"/>
  <c r="X134" i="471"/>
  <c r="L30" i="471"/>
  <c r="L80" i="471"/>
  <c r="L166" i="471"/>
  <c r="Y65" i="471"/>
  <c r="M246" i="471"/>
  <c r="X117" i="471"/>
  <c r="X34" i="471"/>
  <c r="F286" i="471"/>
  <c r="L66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<sst xmlns="http://schemas.openxmlformats.org/spreadsheetml/2006/main" count="5365" uniqueCount="2863">
  <si>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</si>
  <si>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</si>
  <si>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</si>
  <si>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</si>
  <si>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</si>
  <si>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</si>
  <si>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</si>
  <si>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</si>
  <si>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</si>
  <si>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</si>
  <si>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</si>
  <si>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</si>
  <si>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</si>
  <si>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</si>
  <si>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</si>
  <si>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</si>
  <si>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</si>
  <si>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</si>
  <si>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</si>
  <si>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</si>
  <si>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</si>
  <si>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</si>
  <si>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</si>
  <si>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</si>
  <si>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</si>
  <si>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</si>
  <si>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</si>
  <si>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</si>
  <si>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</si>
  <si>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</si>
  <si>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</si>
  <si>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</si>
  <si>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</si>
  <si>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</si>
  <si>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</si>
  <si>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</si>
  <si>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</si>
  <si>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</si>
  <si>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</si>
  <si>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</si>
  <si>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</si>
  <si>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</si>
  <si>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</si>
  <si>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</si>
  <si>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</si>
  <si>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</si>
  <si>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</si>
  <si>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</si>
  <si>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</si>
  <si>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</si>
  <si>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</si>
  <si>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</si>
  <si>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</si>
  <si>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</si>
  <si>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</si>
  <si>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</si>
  <si>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</si>
  <si>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</si>
  <si>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</si>
  <si>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</si>
  <si>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</si>
  <si>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</si>
  <si>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</si>
  <si>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</si>
  <si>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</si>
  <si>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</si>
  <si>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</si>
  <si>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</si>
  <si>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</si>
  <si>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</si>
  <si>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</si>
  <si>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</si>
  <si>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</si>
  <si>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</si>
  <si>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</si>
  <si>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</si>
  <si>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</si>
  <si>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</si>
  <si>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</si>
  <si>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</si>
  <si>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</si>
  <si>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</si>
  <si>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</si>
  <si>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</si>
  <si>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</si>
  <si>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</si>
  <si>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</si>
  <si>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</si>
  <si>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</si>
  <si>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</si>
  <si>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</si>
  <si>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</si>
  <si>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</si>
  <si>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</si>
  <si>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</si>
  <si>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</si>
  <si>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</si>
  <si>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</si>
  <si>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</si>
  <si>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</si>
  <si>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</si>
  <si>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</si>
  <si>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</si>
  <si>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</si>
  <si>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</si>
  <si>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</si>
  <si>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</si>
  <si>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</si>
  <si>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</si>
  <si>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</si>
  <si>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</si>
  <si>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</si>
  <si>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</si>
  <si>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</si>
  <si>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</si>
  <si>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</si>
  <si>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</si>
  <si>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</si>
  <si>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</si>
  <si>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</si>
  <si>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</si>
  <si>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</si>
  <si>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</si>
  <si>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</si>
  <si>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</si>
  <si>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</si>
  <si>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</si>
  <si>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</si>
  <si>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</si>
  <si>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</si>
  <si>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</si>
  <si>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</si>
  <si>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</si>
  <si>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</si>
  <si>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</si>
  <si>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</si>
  <si>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</si>
  <si>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</si>
  <si>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</si>
  <si>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</si>
  <si>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</si>
  <si>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</si>
  <si>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</si>
  <si>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</si>
  <si>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</si>
  <si>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</si>
  <si>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</si>
  <si>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</si>
  <si>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</si>
  <si>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</si>
  <si>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</si>
  <si>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</si>
  <si>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</si>
  <si>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</si>
  <si>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</si>
  <si>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</si>
  <si>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</si>
  <si>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</si>
  <si>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</si>
  <si>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</si>
  <si>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</si>
  <si>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</si>
  <si>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</si>
  <si>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</si>
  <si>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</si>
  <si>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</si>
  <si>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</si>
  <si>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</si>
  <si>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</si>
  <si>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</si>
  <si>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</si>
  <si>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</si>
  <si>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</si>
  <si>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</si>
  <si>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</si>
  <si>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</si>
  <si>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</si>
  <si>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</si>
  <si>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</si>
  <si>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</si>
  <si>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</si>
  <si>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</si>
  <si>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</si>
  <si>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</si>
  <si>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</si>
  <si>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</si>
  <si>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</si>
  <si>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</si>
  <si>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</si>
  <si>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</si>
  <si>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</si>
  <si>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</si>
  <si>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</si>
  <si>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</si>
  <si>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</si>
  <si>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</si>
  <si>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</si>
  <si>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</si>
  <si>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</si>
  <si>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</si>
  <si>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</si>
  <si>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</si>
  <si>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</si>
  <si>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</si>
  <si>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</si>
  <si>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</si>
  <si>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</si>
  <si>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</si>
  <si>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</si>
  <si>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</si>
  <si>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</si>
  <si>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</si>
  <si>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</si>
  <si>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</si>
  <si>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</si>
  <si>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</si>
  <si>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</si>
  <si>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</si>
  <si>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</si>
  <si>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</si>
  <si>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</si>
  <si>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</si>
  <si>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</si>
  <si>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</si>
  <si>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</si>
  <si>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</si>
  <si>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</si>
  <si>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</si>
  <si>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</si>
  <si>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</si>
  <si>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</si>
  <si>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</si>
  <si>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</si>
  <si>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</si>
  <si>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</si>
  <si>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</si>
  <si>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</si>
  <si>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</si>
  <si>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</si>
  <si>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</si>
  <si>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</si>
  <si>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</si>
  <si>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</si>
  <si>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</si>
  <si>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</si>
  <si>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</si>
  <si>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</si>
  <si>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</si>
  <si>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</si>
  <si>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</si>
  <si>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</si>
  <si>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</si>
  <si>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</si>
  <si>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</si>
  <si>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</si>
  <si>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</si>
  <si>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</si>
  <si>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</si>
  <si>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</si>
  <si>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</si>
  <si>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</si>
  <si>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</si>
  <si>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</si>
  <si>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</si>
  <si>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</si>
  <si>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</si>
  <si>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</si>
  <si>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</si>
  <si>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</si>
  <si>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</si>
  <si>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</si>
  <si>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</si>
  <si>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</si>
  <si>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</si>
  <si>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</si>
  <si>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</si>
  <si>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</si>
  <si>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</si>
  <si>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</si>
  <si>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</si>
  <si>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</si>
  <si>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</si>
  <si>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</si>
  <si>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</si>
  <si>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</si>
  <si>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</si>
  <si>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</si>
  <si>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</si>
  <si>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</si>
  <si>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</si>
  <si>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</si>
  <si>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</si>
  <si>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</si>
  <si>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</si>
  <si>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</si>
  <si>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</si>
  <si>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</si>
  <si>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</si>
  <si>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</si>
  <si>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</si>
  <si>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</si>
  <si>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</si>
  <si>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</si>
  <si>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</si>
  <si>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</si>
  <si>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</si>
  <si>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</si>
  <si>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</si>
  <si>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</si>
  <si>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</si>
  <si>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</si>
  <si>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</si>
  <si>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</si>
  <si>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</si>
  <si>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</si>
  <si>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</si>
  <si>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</si>
  <si>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</si>
  <si>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</si>
  <si>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</si>
  <si>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</si>
  <si>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</si>
  <si>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</si>
  <si>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</si>
  <si>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</si>
  <si>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</si>
  <si>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</si>
  <si>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</si>
  <si>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</si>
  <si>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</si>
  <si>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</si>
  <si>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</si>
  <si>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</si>
  <si>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</si>
  <si>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</si>
  <si>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</si>
  <si>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</si>
  <si>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</si>
  <si>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</si>
  <si>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</si>
  <si>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</si>
  <si>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</si>
  <si>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</si>
  <si>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</si>
  <si>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</si>
  <si>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</si>
  <si>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</si>
  <si>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</si>
  <si>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</si>
  <si>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</si>
  <si>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</si>
  <si>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</si>
  <si>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</si>
  <si>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</si>
  <si>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</si>
  <si>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</si>
  <si>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</si>
  <si>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</si>
  <si>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</si>
  <si>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</si>
  <si>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</si>
  <si>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</si>
  <si>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</si>
  <si>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</si>
  <si>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</si>
  <si>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</si>
  <si>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</si>
  <si>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</si>
  <si>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</si>
  <si>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</si>
  <si>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</si>
  <si>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</si>
  <si>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</si>
  <si>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</si>
  <si>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</si>
  <si>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</si>
  <si>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</si>
  <si>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</si>
  <si>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</si>
  <si>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</si>
  <si>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</si>
  <si>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</si>
  <si>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</si>
  <si>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</si>
  <si>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</si>
  <si>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</si>
  <si>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</si>
  <si>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</si>
  <si>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</si>
  <si>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</si>
  <si>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</si>
  <si>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</si>
  <si>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</si>
  <si>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</si>
  <si>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</si>
  <si>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</si>
  <si>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</si>
  <si>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</si>
  <si>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</si>
  <si>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</si>
  <si>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</si>
  <si>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</si>
  <si>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</si>
  <si>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</si>
  <si>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</si>
  <si>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</si>
  <si>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</si>
  <si>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</si>
  <si>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</si>
  <si>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</si>
  <si>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</si>
  <si>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</si>
  <si>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</si>
  <si>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</si>
  <si>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</si>
  <si>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</si>
  <si>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</si>
  <si>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</si>
  <si>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</si>
  <si>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</si>
  <si>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</si>
  <si>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</si>
  <si>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</si>
  <si>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</si>
  <si>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</si>
  <si>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</si>
  <si>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</si>
  <si>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</si>
  <si>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</si>
  <si>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</si>
  <si>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</si>
  <si>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</si>
  <si>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</si>
  <si>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</si>
  <si>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</si>
  <si>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</si>
  <si>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</si>
  <si>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</si>
  <si>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</si>
  <si>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</si>
  <si>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</si>
  <si>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</si>
  <si>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</si>
  <si>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</si>
  <si>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</si>
  <si>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</si>
  <si>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</si>
  <si>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</si>
  <si>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</si>
  <si>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</si>
  <si>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</si>
  <si>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</si>
  <si>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</si>
  <si>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</si>
  <si>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</si>
  <si>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</si>
  <si>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</si>
  <si>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</si>
  <si>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</si>
  <si>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</si>
  <si>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</si>
  <si>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</si>
  <si>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</si>
  <si>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</si>
  <si>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</si>
  <si>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</si>
  <si>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</si>
  <si>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</si>
  <si>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</si>
  <si>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</si>
  <si>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</si>
  <si>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</si>
  <si>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</si>
  <si>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</si>
  <si>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</si>
  <si>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</si>
  <si>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</si>
  <si>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</si>
  <si>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</si>
  <si>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</si>
  <si>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</si>
  <si>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</si>
  <si>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</si>
  <si>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</si>
  <si>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</si>
  <si>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</si>
  <si>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</si>
  <si>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</si>
  <si>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</si>
  <si>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</si>
  <si>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</si>
  <si>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</si>
  <si>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</si>
  <si>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</si>
  <si>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</si>
  <si>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</si>
  <si>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</si>
  <si>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</si>
  <si>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</si>
  <si>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</si>
  <si>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</si>
  <si>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</si>
  <si>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</si>
  <si>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</si>
  <si>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</si>
  <si>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</si>
  <si>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</si>
  <si>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</si>
  <si>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</si>
  <si>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</si>
  <si>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</si>
  <si>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</si>
  <si>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</si>
  <si>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</si>
  <si>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</si>
  <si>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</si>
  <si>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</si>
  <si>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</si>
  <si>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</si>
  <si>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</si>
  <si>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</si>
  <si>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</si>
  <si>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</si>
  <si>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</si>
  <si>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</si>
  <si>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</si>
  <si>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</si>
  <si>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</si>
  <si>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</si>
  <si>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</si>
  <si>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</si>
  <si>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</si>
  <si>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</si>
  <si>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</si>
  <si>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</si>
  <si>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</si>
  <si>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</si>
  <si>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</si>
  <si>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</si>
  <si>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</si>
  <si>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</si>
  <si>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</si>
  <si>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</si>
  <si>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</si>
  <si>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</si>
  <si>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</si>
  <si>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</si>
  <si>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</si>
  <si>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</si>
  <si>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</si>
  <si>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</si>
  <si>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</si>
  <si>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</si>
  <si>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</si>
  <si>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</si>
  <si>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</si>
  <si>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</si>
  <si>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</si>
  <si>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</si>
  <si>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</si>
  <si>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</si>
  <si>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</si>
  <si>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</si>
  <si>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</si>
  <si>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</si>
  <si>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</si>
  <si>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</si>
  <si>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</si>
  <si>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</si>
  <si>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</si>
  <si>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</si>
  <si>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</si>
  <si>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</si>
  <si>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</si>
  <si>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</si>
  <si>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</si>
  <si>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</si>
  <si>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</si>
  <si>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</si>
  <si>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</si>
  <si>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</si>
  <si>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</si>
  <si>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</si>
  <si>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</si>
  <si>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</si>
  <si>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</si>
  <si>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</si>
  <si>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</si>
  <si>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</si>
  <si>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</si>
  <si>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</si>
  <si>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</si>
  <si>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</si>
  <si>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</si>
  <si>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</si>
  <si>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</si>
  <si>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</si>
  <si>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</si>
  <si>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</si>
  <si>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</si>
  <si>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</si>
  <si>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</si>
  <si>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</si>
  <si>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</si>
  <si>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</si>
  <si>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</si>
  <si>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</si>
  <si>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</si>
  <si>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</si>
  <si>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</si>
  <si>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</si>
  <si>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</si>
  <si>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</si>
  <si>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</si>
  <si>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</si>
  <si>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</si>
  <si>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</si>
  <si>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</si>
  <si>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</si>
  <si>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</si>
  <si>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</si>
  <si>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</si>
  <si>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</si>
  <si>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</si>
  <si>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</si>
  <si>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</si>
  <si>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</si>
  <si>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</si>
  <si>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</si>
  <si>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</si>
  <si>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</si>
  <si>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</si>
  <si>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</si>
  <si>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</si>
  <si>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</si>
  <si>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</si>
  <si>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</si>
  <si>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</si>
  <si>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</si>
  <si>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</si>
  <si>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</si>
  <si>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</si>
  <si>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</si>
  <si>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</si>
  <si>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</si>
  <si>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</si>
  <si>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</si>
  <si>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</si>
  <si>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</si>
  <si>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</si>
  <si>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</si>
  <si>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</si>
  <si>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</si>
  <si>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</si>
  <si>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</si>
  <si>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</si>
  <si>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</si>
  <si>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</si>
  <si>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</si>
  <si>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</si>
  <si>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</si>
  <si>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</si>
  <si>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</si>
  <si>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</si>
  <si>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</si>
  <si>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</si>
  <si>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</si>
  <si>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</si>
  <si>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</si>
  <si>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</si>
  <si>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</si>
  <si>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</si>
  <si>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</si>
  <si>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</si>
  <si>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</si>
  <si>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</si>
  <si>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</si>
  <si>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</si>
  <si>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</si>
  <si>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</si>
  <si>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</si>
  <si>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</si>
  <si>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</si>
  <si>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</si>
  <si>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</si>
  <si>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</si>
  <si>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</si>
  <si>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</si>
  <si>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</si>
  <si>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</si>
  <si>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</si>
  <si>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</si>
  <si>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</si>
  <si>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</si>
  <si>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</si>
  <si>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</si>
  <si>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</si>
  <si>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</si>
  <si>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</si>
  <si>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</si>
  <si>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</si>
  <si>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</si>
  <si>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</si>
  <si>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</si>
  <si>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</si>
  <si>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</si>
  <si>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</si>
  <si>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</si>
  <si>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</si>
  <si>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</si>
  <si>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</si>
  <si>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</si>
  <si>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14.12.2022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</si>
  <si>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</si>
  <si>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</si>
  <si>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</si>
  <si>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</si>
  <si>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</si>
  <si>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</si>
  <si>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</si>
  <si>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</si>
  <si>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</si>
  <si>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</si>
  <si>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</si>
  <si>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</si>
  <si>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</si>
  <si>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</si>
  <si>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</si>
  <si>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</si>
  <si>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</si>
  <si>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</si>
  <si>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</si>
  <si>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</si>
  <si>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</si>
  <si>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</si>
  <si>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</si>
  <si>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</si>
  <si>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</si>
  <si>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</si>
  <si>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</si>
  <si>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</si>
  <si>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</si>
  <si>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</si>
  <si>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</si>
  <si>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</si>
  <si>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</si>
  <si>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</si>
  <si>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</si>
  <si>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</si>
  <si>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</si>
  <si>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</si>
  <si>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</si>
  <si>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</si>
  <si>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</si>
  <si>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</si>
  <si>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</si>
  <si>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</si>
  <si>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</si>
  <si>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</si>
  <si>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</si>
  <si>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</si>
  <si>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</si>
  <si>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</si>
  <si>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</si>
  <si>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</si>
  <si>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</si>
  <si>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</si>
  <si>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</si>
  <si>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</si>
  <si>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</si>
  <si>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</si>
  <si>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</si>
  <si>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</si>
  <si>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</si>
  <si>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</si>
  <si>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</si>
  <si>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</si>
  <si>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</si>
  <si>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</si>
  <si>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</si>
  <si>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</si>
  <si>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</si>
  <si>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</si>
  <si>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</si>
  <si>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</si>
  <si>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</si>
  <si>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</si>
  <si>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</si>
  <si>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</si>
  <si>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</si>
  <si>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</si>
  <si>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</si>
  <si>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</si>
  <si>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</si>
  <si>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</si>
  <si>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</si>
  <si>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</si>
  <si>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</si>
  <si>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</si>
  <si>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</si>
  <si>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</si>
  <si>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</si>
  <si>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</si>
  <si>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</si>
  <si>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</si>
  <si>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</si>
  <si>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</si>
  <si>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</si>
  <si>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</si>
  <si>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</si>
  <si>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</si>
  <si>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</si>
  <si>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</si>
  <si>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</si>
  <si>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</si>
  <si>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</si>
  <si>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</si>
  <si>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</si>
  <si>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</si>
  <si>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</si>
  <si>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</si>
  <si>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</si>
  <si>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</si>
  <si>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</si>
  <si>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</si>
  <si>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</si>
  <si>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</si>
  <si>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</si>
  <si>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</si>
  <si>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</si>
  <si>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</si>
  <si>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</si>
  <si>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</si>
  <si>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</si>
  <si>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</si>
  <si>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</si>
  <si>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</si>
  <si>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</si>
  <si>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</si>
  <si>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</si>
  <si>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</si>
  <si>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</si>
  <si>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</si>
  <si>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</si>
  <si>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</si>
  <si>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</si>
  <si>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</si>
  <si>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</si>
  <si>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</si>
  <si>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</si>
  <si>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</si>
  <si>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</si>
  <si>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</si>
  <si>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</si>
  <si>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</si>
  <si>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</si>
  <si>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</si>
  <si>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</si>
  <si>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</si>
  <si>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</si>
  <si>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</si>
  <si>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</si>
  <si>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</si>
  <si>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</si>
  <si>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</si>
  <si>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</si>
  <si>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</si>
  <si>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</si>
  <si>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</si>
  <si>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</si>
  <si>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</si>
  <si>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</si>
  <si>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</si>
  <si>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</si>
  <si>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</si>
  <si>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</si>
  <si>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</si>
  <si>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</si>
  <si>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</si>
  <si>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</si>
  <si>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</si>
  <si>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</si>
  <si>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</si>
  <si>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</si>
  <si>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</si>
  <si>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</si>
  <si>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</si>
  <si>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</si>
  <si>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</si>
  <si>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</si>
  <si>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</si>
  <si>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</si>
  <si>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</si>
  <si>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</si>
  <si>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</si>
  <si>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</si>
  <si>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</si>
  <si>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</si>
  <si>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</si>
  <si>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</si>
  <si>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</si>
  <si>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</si>
  <si>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</si>
  <si>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</si>
  <si>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</si>
  <si>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</si>
  <si>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</si>
  <si>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</si>
  <si>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</si>
  <si>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</si>
  <si>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</si>
  <si>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</si>
  <si>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</si>
  <si>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</si>
  <si>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</si>
  <si>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</si>
  <si>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</si>
  <si>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</si>
  <si>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</si>
  <si>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</si>
  <si>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</si>
  <si>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</si>
  <si>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</si>
  <si>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</si>
  <si>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</si>
  <si>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</si>
  <si>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</si>
  <si>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</si>
  <si>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</si>
  <si>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</si>
  <si>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</si>
  <si>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</si>
  <si>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</si>
  <si>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</si>
  <si>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</si>
  <si>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</si>
  <si>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</si>
  <si>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</si>
  <si>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</si>
  <si>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</si>
  <si>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</si>
  <si>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</si>
  <si>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</si>
  <si>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</si>
  <si>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</si>
  <si>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</si>
  <si>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</si>
  <si>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</si>
  <si>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</si>
  <si>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</si>
  <si>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</si>
  <si>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</si>
  <si>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</si>
  <si>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</si>
  <si>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</si>
  <si>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</si>
  <si>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</si>
  <si>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</si>
  <si>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</si>
  <si>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</si>
  <si>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</si>
  <si>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</si>
  <si>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</si>
  <si>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</si>
  <si>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</si>
  <si>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</si>
  <si>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</si>
  <si>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</si>
  <si>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</si>
  <si>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</si>
  <si>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</si>
  <si>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</si>
  <si>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</si>
  <si>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</si>
  <si>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</si>
  <si>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</si>
  <si>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</si>
  <si>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</si>
  <si>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</si>
  <si>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</si>
  <si>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</si>
  <si>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</si>
  <si>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</si>
  <si>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</si>
  <si>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</si>
  <si>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</si>
  <si>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</si>
  <si>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</si>
  <si>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</si>
  <si>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</si>
  <si>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</si>
  <si>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</si>
  <si>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</si>
  <si>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</si>
  <si>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</si>
  <si>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</si>
  <si>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</si>
  <si>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</si>
  <si>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</si>
  <si>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</si>
  <si>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</si>
  <si>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</si>
  <si>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</si>
  <si>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</si>
  <si>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</si>
  <si>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</si>
  <si>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</si>
  <si>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</si>
  <si>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</si>
  <si>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</si>
  <si>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</si>
  <si>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</si>
  <si>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</si>
  <si>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</si>
  <si>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</si>
  <si>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</si>
  <si>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</si>
  <si>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</si>
  <si>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</si>
  <si>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</si>
  <si>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</si>
  <si>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</si>
  <si>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</si>
  <si>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</si>
  <si>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</si>
  <si>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</si>
  <si>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</si>
  <si>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</si>
  <si>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</si>
  <si>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</si>
  <si>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</si>
  <si>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</si>
  <si>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</si>
  <si>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</si>
  <si>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</si>
  <si>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</si>
  <si>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</si>
  <si>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</si>
  <si>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</si>
  <si>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</si>
  <si>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</si>
  <si>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</si>
  <si>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</si>
  <si>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</si>
  <si>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</si>
  <si>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</si>
  <si>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</si>
  <si>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</si>
  <si>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</si>
  <si>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</si>
  <si>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</si>
  <si>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</si>
  <si>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</si>
  <si>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</si>
  <si>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</si>
  <si>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</si>
  <si>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</si>
  <si>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</si>
  <si>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</si>
  <si>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</si>
  <si>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</si>
  <si>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</si>
  <si>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</si>
  <si>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</si>
  <si>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</si>
  <si>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</si>
  <si>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</si>
  <si>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</si>
  <si>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</si>
  <si>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</si>
  <si>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</si>
  <si>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</si>
  <si>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</si>
  <si>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</si>
  <si>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</si>
  <si>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</si>
  <si>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</si>
  <si>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</si>
  <si>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</si>
  <si>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</si>
  <si>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</si>
  <si>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</si>
  <si>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</si>
  <si>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</si>
  <si>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</si>
  <si>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</si>
  <si>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</si>
  <si>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</si>
  <si>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</si>
  <si>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</si>
  <si>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</si>
  <si>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</si>
  <si>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</si>
  <si>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</si>
  <si>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</si>
  <si>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</si>
  <si>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</si>
  <si>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</si>
  <si>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</si>
  <si>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</si>
  <si>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</si>
  <si>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</si>
  <si>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</si>
  <si>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</si>
  <si>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</si>
  <si>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</si>
  <si>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</si>
  <si>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</si>
  <si>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</si>
  <si>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</si>
  <si>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</si>
  <si>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</si>
  <si>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</si>
  <si>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</si>
  <si>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</si>
  <si>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</si>
  <si>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</si>
  <si>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</si>
  <si>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</si>
  <si>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</si>
  <si>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</si>
  <si>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</si>
  <si>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</si>
  <si>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</si>
  <si>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</si>
  <si>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</si>
  <si>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</si>
  <si>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</si>
  <si>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</si>
  <si>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</si>
  <si>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</si>
  <si>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</si>
  <si>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</si>
  <si>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</si>
  <si>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</si>
  <si>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</si>
  <si>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</si>
  <si>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</si>
  <si>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</si>
  <si>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</si>
  <si>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</si>
  <si>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</si>
  <si>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</si>
  <si>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</si>
  <si>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</si>
  <si>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</si>
  <si>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</si>
  <si>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</si>
  <si>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</si>
  <si>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</si>
  <si>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</si>
  <si>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</si>
  <si>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</si>
  <si>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</si>
  <si>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</si>
  <si>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</si>
  <si>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</si>
  <si>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</si>
  <si>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</si>
  <si>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</si>
  <si>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</si>
  <si>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</si>
  <si>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</si>
  <si>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</si>
  <si>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</si>
  <si>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</si>
  <si>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</si>
  <si>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</si>
  <si>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</si>
  <si>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</si>
  <si>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</si>
  <si>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</si>
  <si>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</si>
  <si>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</si>
  <si>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</si>
  <si>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</si>
  <si>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</si>
  <si>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</si>
  <si>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</si>
  <si>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</si>
  <si>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</si>
  <si>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</si>
  <si>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</si>
  <si>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</si>
  <si>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</si>
  <si>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</si>
  <si>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</si>
  <si>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</si>
  <si>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</si>
  <si>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</si>
  <si>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</si>
  <si>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</si>
  <si>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</si>
  <si>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</si>
  <si>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</si>
  <si>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</si>
  <si>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</si>
  <si>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</si>
  <si>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</si>
  <si>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</si>
  <si>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</si>
  <si>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</si>
  <si>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</si>
  <si>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</si>
  <si>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</si>
  <si>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</si>
  <si>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</si>
  <si>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</si>
  <si>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</si>
  <si>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</si>
  <si>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</si>
  <si>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</si>
  <si>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</si>
  <si>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</si>
  <si>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</si>
  <si>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</si>
  <si>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</si>
  <si>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</si>
  <si>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</si>
  <si>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</si>
  <si>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</si>
  <si>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</si>
  <si>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</si>
  <si>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</si>
  <si>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</si>
  <si>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</si>
  <si>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</si>
  <si>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</si>
  <si>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</si>
  <si>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</si>
  <si>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</si>
  <si>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</si>
  <si>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</si>
  <si>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</si>
  <si>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</si>
  <si>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</si>
  <si>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</si>
  <si>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</si>
  <si>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</si>
  <si>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</si>
  <si>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</si>
  <si>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</si>
  <si>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</si>
  <si>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</si>
  <si>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</si>
  <si>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</si>
  <si>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</si>
  <si>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</si>
  <si>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</si>
  <si>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</si>
  <si>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</si>
  <si>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</si>
  <si>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</si>
  <si>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</si>
  <si>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</si>
  <si>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</si>
  <si>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</si>
  <si>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</si>
  <si>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</si>
  <si>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</si>
  <si>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</si>
  <si>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</si>
  <si>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</si>
  <si>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</si>
  <si>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</si>
  <si>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</si>
  <si>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</si>
  <si>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</si>
  <si>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</si>
  <si>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</si>
  <si>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</si>
  <si>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</si>
  <si>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</si>
  <si>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</si>
  <si>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</si>
  <si>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</si>
  <si>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</si>
  <si>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</si>
  <si>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</si>
  <si>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</si>
  <si>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</si>
  <si>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</si>
  <si>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</si>
  <si>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</si>
  <si>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</si>
  <si>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</si>
  <si>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</si>
  <si>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</si>
  <si>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</si>
  <si>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</si>
  <si>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</si>
  <si>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</si>
  <si>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</si>
  <si>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</si>
  <si>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</si>
  <si>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</si>
  <si>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</si>
  <si>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</si>
  <si>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</si>
  <si>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</si>
  <si>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</si>
  <si>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</si>
  <si>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</si>
  <si>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</si>
  <si>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</si>
  <si>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</si>
  <si>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</si>
  <si>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</si>
  <si>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</si>
  <si>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</si>
  <si>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</si>
  <si>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</si>
  <si>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</si>
  <si>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</si>
  <si>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</si>
  <si>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</si>
  <si>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</si>
  <si>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</si>
  <si>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</si>
  <si>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</si>
  <si>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</si>
  <si>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</si>
  <si>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</si>
  <si>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</si>
  <si>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</si>
  <si>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</si>
  <si>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</si>
  <si>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</si>
  <si>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</si>
  <si>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</si>
  <si>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</si>
  <si>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</si>
  <si>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</si>
  <si>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</si>
  <si>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</si>
  <si>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</si>
  <si>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</si>
  <si>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</si>
  <si>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</si>
  <si>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</si>
  <si>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</si>
  <si>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</si>
  <si>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</si>
  <si>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</si>
  <si>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</si>
  <si>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</si>
  <si>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</si>
  <si>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</si>
  <si>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</si>
  <si>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</si>
  <si>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</si>
  <si>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</si>
  <si>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</si>
  <si>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</si>
  <si>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</si>
  <si>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</si>
  <si>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</si>
  <si>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</si>
  <si>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</si>
  <si>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</si>
  <si>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</si>
  <si>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</si>
  <si>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</si>
  <si>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</si>
  <si>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</si>
  <si>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</si>
  <si>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</si>
  <si>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</si>
  <si>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</si>
  <si>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</si>
  <si>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</si>
  <si>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</si>
  <si>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</si>
  <si>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</si>
  <si>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</si>
  <si>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</si>
  <si>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</si>
  <si>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</si>
  <si>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</si>
  <si>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</si>
  <si>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</si>
  <si>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</si>
  <si>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</si>
  <si>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</si>
  <si>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</si>
  <si>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</si>
  <si>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</si>
  <si>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</si>
  <si>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</si>
  <si>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</si>
  <si>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</si>
  <si>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</si>
  <si>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</si>
  <si>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</si>
  <si>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</si>
  <si>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</si>
  <si>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</si>
  <si>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</si>
  <si>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</si>
  <si>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</si>
  <si>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</si>
  <si>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</si>
  <si>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</si>
  <si>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</si>
  <si>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</si>
  <si>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</si>
  <si>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</si>
  <si>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</si>
  <si>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</si>
  <si>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</si>
  <si>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</si>
  <si>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</si>
  <si>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</si>
  <si>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</si>
  <si>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</si>
  <si>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</si>
  <si>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</si>
  <si>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</si>
  <si>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</si>
  <si>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</si>
  <si>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</si>
  <si>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</si>
  <si>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</si>
  <si>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</si>
  <si>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</si>
  <si>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</si>
  <si>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</si>
  <si>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</si>
  <si>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</si>
  <si>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</si>
  <si>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</si>
  <si>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</si>
  <si>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</si>
  <si>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</si>
  <si>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</si>
  <si>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</si>
  <si>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</si>
  <si>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</si>
  <si>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</si>
  <si>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</si>
  <si>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</si>
  <si>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</si>
  <si>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</si>
  <si>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</si>
  <si>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</si>
  <si>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</si>
  <si>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</si>
  <si>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</si>
  <si>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</si>
  <si>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</si>
  <si>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</si>
  <si>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</si>
  <si>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</si>
  <si>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</si>
  <si>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</si>
  <si>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</si>
  <si>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</si>
  <si>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</si>
  <si>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</si>
  <si>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</si>
  <si>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</si>
  <si>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</si>
  <si>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</si>
  <si>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</si>
  <si>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</si>
  <si>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</si>
  <si>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</si>
  <si>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</si>
  <si>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</si>
  <si>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</si>
  <si>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</si>
  <si>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</si>
  <si>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</si>
  <si>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</si>
  <si>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</si>
  <si>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</si>
  <si>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</si>
  <si>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</si>
  <si>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</si>
  <si>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</si>
  <si>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</si>
  <si>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</si>
  <si>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</si>
  <si>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</si>
  <si>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</si>
  <si>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</si>
  <si>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</si>
  <si>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</si>
  <si>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</si>
  <si>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</si>
  <si>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</si>
  <si>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</si>
  <si>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</si>
  <si>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</si>
  <si>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</si>
  <si>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</si>
  <si>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</si>
  <si>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</si>
  <si>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</si>
  <si>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</si>
  <si>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</si>
  <si>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</si>
  <si>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</si>
  <si>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</si>
  <si>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</si>
  <si>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</si>
  <si>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</si>
  <si>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</si>
  <si>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</si>
  <si>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</si>
  <si>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</si>
  <si>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</si>
  <si>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</si>
  <si>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</si>
  <si>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</si>
  <si>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</si>
  <si>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</si>
  <si>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</si>
  <si>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</si>
  <si>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</si>
  <si>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</si>
  <si>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</si>
  <si>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</si>
  <si>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</si>
  <si>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</si>
  <si>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</si>
  <si>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</si>
  <si>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</si>
  <si>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</si>
  <si>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</si>
  <si>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</si>
  <si>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</si>
  <si>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</si>
  <si>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</si>
  <si>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</si>
  <si>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</si>
  <si>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</si>
  <si>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</si>
  <si>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</si>
  <si>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</si>
  <si>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</si>
  <si>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</si>
  <si>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</si>
  <si>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</si>
  <si>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</si>
  <si>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</si>
  <si>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</si>
  <si>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</si>
  <si>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</si>
  <si>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</si>
  <si>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</si>
  <si>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</si>
  <si>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</si>
  <si>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</si>
  <si>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</si>
  <si>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</si>
  <si>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</si>
  <si>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</si>
  <si>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</si>
  <si>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</si>
  <si>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</si>
  <si>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</si>
  <si>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</si>
  <si>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</si>
  <si>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</si>
  <si>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</si>
  <si>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</si>
  <si>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</si>
  <si>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</si>
  <si>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</si>
  <si>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</si>
  <si>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</si>
  <si>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</si>
  <si>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</si>
  <si>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</si>
  <si>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</si>
  <si>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</si>
  <si>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</si>
  <si>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</si>
  <si>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</si>
  <si>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</si>
  <si>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</si>
  <si>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</si>
  <si>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</si>
  <si>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</si>
  <si>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</si>
  <si>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</si>
  <si>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</si>
  <si>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</si>
  <si>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</si>
  <si>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</si>
  <si>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</si>
  <si>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</si>
  <si>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</si>
  <si>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</si>
  <si>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</si>
  <si>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</si>
  <si>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</si>
  <si>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</si>
  <si>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</si>
  <si>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</si>
  <si>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</si>
  <si>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</si>
  <si>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</si>
  <si>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</si>
  <si>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</si>
  <si>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</si>
  <si>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</si>
  <si>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</si>
  <si>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</si>
  <si>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</si>
  <si>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</si>
  <si>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</si>
  <si>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</si>
  <si>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</si>
  <si>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</si>
  <si>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</si>
  <si>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</si>
  <si>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</si>
  <si>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</si>
  <si>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</si>
  <si>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</si>
  <si>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</si>
  <si>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</si>
  <si>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</si>
  <si>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</si>
  <si>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</si>
  <si>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</si>
  <si>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</si>
  <si>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</si>
  <si>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</si>
  <si>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</si>
  <si>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</si>
  <si>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</si>
  <si>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</si>
  <si>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</si>
  <si>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</si>
  <si>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</si>
  <si>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</si>
  <si>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</si>
  <si>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</si>
  <si>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</si>
  <si>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</si>
  <si>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</si>
  <si>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</si>
  <si>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</si>
  <si>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</si>
  <si>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</si>
  <si>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</si>
  <si>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</si>
  <si>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</si>
  <si>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</si>
  <si>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</si>
  <si>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</si>
  <si>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</si>
  <si>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</si>
  <si>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</si>
  <si>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</si>
  <si>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</si>
  <si>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</si>
  <si>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</si>
  <si>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</si>
  <si>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</si>
  <si>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</si>
  <si>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</si>
  <si>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</si>
  <si>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</si>
  <si>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</si>
  <si>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</si>
  <si>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</si>
  <si>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</si>
  <si>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</si>
  <si>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</si>
  <si>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</si>
  <si>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</si>
  <si>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</si>
  <si>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</si>
  <si>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</si>
  <si>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</si>
  <si>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</si>
  <si>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</si>
  <si>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</si>
  <si>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</si>
  <si>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</si>
  <si>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</si>
  <si>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</si>
  <si>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</si>
  <si>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</si>
  <si>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</si>
  <si>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</si>
  <si>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</si>
  <si>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</si>
  <si>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</si>
  <si>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</si>
  <si>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</si>
  <si>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</si>
  <si>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</si>
  <si>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</si>
  <si>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</si>
  <si>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</si>
  <si>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</si>
  <si>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</si>
  <si>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</si>
  <si>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</si>
  <si>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</si>
  <si>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</si>
  <si>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</si>
  <si>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</si>
  <si>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</si>
  <si>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</si>
  <si>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</si>
  <si>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</si>
  <si>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</si>
  <si>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</si>
  <si>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</si>
  <si>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</si>
  <si>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</si>
  <si>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</si>
  <si>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</si>
  <si>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</si>
  <si>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</si>
  <si>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</si>
  <si>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</si>
  <si>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</si>
  <si>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</si>
  <si>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</si>
  <si>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</si>
  <si>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</si>
  <si>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</si>
  <si>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</si>
  <si>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</si>
  <si>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</si>
  <si>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</si>
  <si>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</si>
  <si>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</si>
  <si>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</si>
  <si>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</si>
  <si>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</si>
  <si>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</si>
  <si>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</si>
  <si>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</si>
  <si>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</si>
  <si>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</si>
  <si>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</si>
  <si>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</si>
  <si>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</si>
  <si>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</si>
  <si>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</si>
  <si>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</si>
  <si>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</si>
  <si>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</si>
  <si>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</si>
  <si>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</si>
  <si>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</si>
  <si>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</si>
  <si>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поселок городского типа Кукмор</t>
  </si>
  <si>
    <t>92633151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</si>
  <si>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</si>
  <si>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</si>
  <si>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</si>
  <si>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</si>
  <si>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</si>
  <si>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</si>
  <si>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</si>
  <si>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</si>
  <si>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</si>
  <si>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</si>
  <si>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</si>
  <si>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</si>
  <si>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</si>
  <si>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</si>
  <si>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</si>
  <si>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</si>
  <si>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</si>
  <si>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</si>
  <si>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</si>
  <si>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</si>
  <si>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</si>
  <si>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</si>
  <si>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</si>
  <si>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</si>
  <si>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</si>
  <si>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</si>
  <si>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</si>
  <si>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</si>
  <si>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</si>
  <si>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</si>
  <si>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</si>
  <si>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</si>
  <si>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</si>
  <si>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</si>
  <si>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</si>
  <si>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</si>
  <si>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</si>
  <si>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</si>
  <si>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</si>
  <si>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</si>
  <si>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</si>
  <si>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</si>
  <si>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</si>
  <si>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</si>
  <si>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</si>
  <si>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</si>
  <si>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</si>
  <si>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</si>
  <si>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</si>
  <si>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</si>
  <si>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</si>
  <si>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</si>
  <si>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</si>
  <si>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</si>
  <si>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</si>
  <si>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</si>
  <si>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</si>
  <si>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</si>
  <si>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</si>
  <si>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</si>
  <si>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</si>
  <si>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</si>
  <si>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</si>
  <si>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</si>
  <si>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</si>
  <si>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</si>
  <si>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</si>
  <si>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</si>
  <si>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</si>
  <si>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</si>
  <si>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</si>
  <si>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</si>
  <si>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</si>
  <si>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</si>
  <si>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</si>
  <si>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</si>
  <si>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</si>
  <si>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</si>
  <si>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</si>
  <si>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</si>
  <si>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</si>
  <si>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</si>
  <si>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</si>
  <si>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</si>
  <si>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</si>
  <si>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</si>
  <si>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</si>
  <si>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</si>
  <si>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</si>
  <si>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</si>
  <si>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</si>
  <si>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</si>
  <si>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</si>
  <si>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</si>
  <si>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</si>
  <si>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</si>
  <si>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</si>
  <si>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</si>
  <si>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</si>
  <si>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</si>
  <si>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</si>
  <si>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</si>
  <si>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</si>
  <si>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</si>
  <si>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</si>
  <si>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</si>
  <si>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</si>
  <si>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</si>
  <si>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</si>
  <si>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</si>
  <si>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</si>
  <si>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</si>
  <si>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</si>
  <si>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</si>
  <si>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</si>
  <si>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</si>
  <si>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</si>
  <si>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</si>
  <si>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</si>
  <si>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</si>
  <si>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</si>
  <si>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</si>
  <si>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</si>
  <si>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</si>
  <si>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</si>
  <si>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</si>
  <si>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</si>
  <si>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</si>
  <si>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</si>
  <si>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</si>
  <si>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</si>
  <si>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</si>
  <si>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</si>
  <si>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</si>
  <si>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</si>
  <si>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</si>
  <si>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</si>
  <si>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</si>
  <si>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</si>
  <si>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</si>
  <si>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</si>
  <si>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</si>
  <si>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</si>
  <si>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</si>
  <si>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</si>
  <si>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</si>
  <si>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</si>
  <si>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</si>
  <si>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</si>
  <si>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</si>
  <si>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</si>
  <si>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</si>
  <si>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</si>
  <si>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</si>
  <si>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</si>
  <si>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</si>
  <si>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</si>
  <si>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</si>
  <si>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</si>
  <si>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</si>
  <si>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</si>
  <si>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</si>
  <si>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</si>
  <si>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</si>
  <si>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</si>
  <si>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</si>
  <si>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</si>
  <si>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</si>
  <si>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</si>
  <si>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</si>
  <si>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</si>
  <si>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</si>
  <si>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</si>
  <si>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</si>
  <si>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</si>
  <si>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</si>
  <si>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</si>
  <si>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</si>
  <si>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</si>
  <si>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</si>
  <si>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</si>
  <si>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</si>
  <si>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</si>
  <si>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</si>
  <si>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</si>
  <si>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</si>
  <si>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</si>
  <si>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</si>
  <si>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</si>
  <si>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</si>
  <si>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</si>
  <si>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</si>
  <si>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</si>
  <si>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</si>
  <si>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</si>
  <si>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</si>
  <si>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</si>
  <si>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</si>
  <si>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</si>
  <si>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</si>
  <si>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</si>
  <si>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</si>
  <si>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</si>
  <si>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</si>
  <si>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</si>
  <si>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</si>
  <si>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</si>
  <si>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</si>
  <si>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</si>
  <si>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</si>
  <si>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</si>
  <si>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</si>
  <si>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</si>
  <si>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</si>
  <si>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</si>
  <si>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</si>
  <si>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</si>
  <si>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</si>
  <si>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</si>
  <si>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</si>
  <si>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</si>
  <si>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</si>
  <si>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</si>
  <si>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</si>
  <si>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</si>
  <si>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</si>
  <si>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</si>
  <si>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</si>
  <si>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</si>
  <si>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</si>
  <si>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</si>
  <si>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</si>
  <si>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</si>
  <si>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</si>
  <si>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</si>
  <si>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</si>
  <si>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</si>
  <si>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</si>
  <si>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</si>
  <si>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</si>
  <si>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</si>
  <si>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</si>
  <si>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</si>
  <si>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</si>
  <si>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</si>
  <si>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</si>
  <si>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</si>
  <si>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</si>
  <si>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</si>
  <si>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</si>
  <si>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</si>
  <si>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</si>
  <si>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</si>
  <si>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</si>
  <si>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</si>
  <si>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</si>
  <si>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</si>
  <si>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</si>
  <si>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</si>
  <si>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</si>
  <si>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</si>
  <si>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</si>
  <si>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</si>
  <si>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</si>
  <si>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</si>
  <si>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</si>
  <si>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</si>
  <si>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</si>
  <si>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</si>
  <si>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</si>
  <si>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</si>
  <si>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</si>
  <si>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</si>
  <si>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</si>
  <si>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</si>
  <si>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</si>
  <si>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</si>
  <si>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</si>
  <si>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</si>
  <si>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</si>
  <si>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</si>
  <si>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</si>
  <si>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</si>
  <si>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</si>
  <si>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</si>
  <si>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</si>
  <si>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</si>
  <si>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</si>
  <si>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</si>
  <si>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</si>
  <si>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</si>
  <si>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</si>
  <si>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</si>
  <si>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</si>
  <si>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</si>
  <si>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</si>
  <si>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</si>
  <si>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</si>
  <si>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</si>
  <si>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</si>
  <si>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</si>
  <si>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</si>
  <si>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</si>
  <si>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</si>
  <si>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</si>
  <si>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</si>
  <si>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</si>
  <si>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</si>
  <si>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</si>
  <si>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</si>
  <si>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</si>
  <si>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</si>
  <si>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</si>
  <si>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</si>
  <si>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</si>
  <si>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</si>
  <si>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</si>
  <si>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</si>
  <si>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</si>
  <si>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</si>
  <si>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</si>
  <si>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</si>
  <si>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</si>
  <si>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</si>
  <si>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</si>
  <si>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</si>
  <si>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</si>
  <si>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</si>
  <si>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</si>
  <si>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</si>
  <si>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</si>
  <si>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</si>
  <si>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</si>
  <si>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</si>
  <si>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</si>
  <si>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</si>
  <si>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</si>
  <si>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</si>
  <si>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</si>
  <si>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</si>
  <si>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</si>
  <si>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</si>
  <si>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</si>
  <si>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</si>
  <si>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</si>
  <si>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</si>
  <si>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</si>
  <si>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</si>
  <si>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</si>
  <si>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</si>
  <si>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</si>
  <si>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</si>
  <si>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</si>
  <si>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</si>
  <si>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</si>
  <si>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</si>
  <si>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</si>
  <si>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</si>
  <si>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</si>
  <si>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</si>
  <si>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</si>
  <si>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</si>
  <si>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</si>
  <si>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</si>
  <si>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</si>
  <si>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</si>
  <si>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</si>
  <si>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</si>
  <si>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</si>
  <si>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</si>
  <si>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</si>
  <si>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</si>
  <si>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</si>
  <si>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</si>
  <si>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</si>
  <si>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</si>
  <si>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</si>
  <si>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</si>
  <si>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</si>
  <si>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</si>
  <si>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</si>
  <si>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</si>
  <si>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</si>
  <si>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</si>
  <si>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</si>
  <si>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</si>
  <si>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</si>
  <si>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</si>
  <si>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</si>
  <si>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</si>
  <si>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</si>
  <si>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</si>
  <si>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</si>
  <si>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</si>
  <si>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</si>
  <si>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</si>
  <si>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</si>
  <si>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</si>
  <si>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</si>
  <si>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</si>
  <si>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</si>
  <si>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</si>
  <si>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</si>
  <si>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</si>
  <si>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</si>
  <si>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</si>
  <si>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</si>
  <si>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</si>
  <si>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</si>
  <si>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</si>
  <si>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</si>
  <si>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</si>
  <si>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</si>
  <si>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</si>
  <si>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</si>
  <si>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</si>
  <si>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</si>
  <si>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</si>
  <si>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</si>
  <si>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</si>
  <si>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</si>
  <si>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</si>
  <si>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</si>
  <si>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</si>
  <si>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</si>
  <si>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</si>
  <si>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</si>
  <si>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</si>
  <si>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</si>
  <si>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</si>
  <si>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</si>
  <si>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</si>
  <si>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</si>
  <si>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</si>
  <si>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</si>
  <si>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</si>
  <si>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</si>
  <si>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</si>
  <si>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</si>
  <si>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</si>
  <si>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</si>
  <si>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</si>
  <si>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</si>
  <si>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</si>
  <si>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</si>
  <si>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</si>
  <si>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</si>
  <si>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</si>
  <si>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</si>
  <si>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</si>
  <si>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</si>
  <si>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</si>
  <si>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</si>
  <si>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</si>
  <si>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</si>
  <si>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</si>
  <si>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</si>
  <si>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</si>
  <si>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</si>
  <si>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</si>
  <si>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</si>
  <si>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</si>
  <si>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</si>
  <si>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</si>
  <si>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</si>
  <si>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</si>
  <si>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</si>
  <si>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</si>
  <si>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</si>
  <si>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</si>
  <si>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</si>
  <si>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</si>
  <si>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</si>
  <si>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</si>
  <si>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</si>
  <si>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</si>
  <si>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</si>
  <si>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</si>
  <si>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</si>
  <si>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</si>
  <si>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</si>
  <si>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</si>
  <si>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</si>
  <si>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</si>
  <si>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</si>
  <si>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</si>
  <si>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</si>
  <si>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</si>
  <si>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</si>
  <si>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</si>
  <si>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</si>
  <si>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</si>
  <si>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</si>
  <si>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</si>
  <si>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</si>
  <si>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</si>
  <si>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</si>
  <si>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</si>
  <si>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</si>
  <si>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</si>
  <si>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</si>
  <si>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</si>
  <si>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</si>
  <si>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</si>
  <si>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</si>
  <si>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</si>
  <si>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</si>
  <si>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</si>
  <si>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</si>
  <si>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</si>
  <si>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</si>
  <si>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</si>
  <si>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</si>
  <si>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</si>
  <si>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</si>
  <si>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</si>
  <si>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</si>
  <si>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</si>
  <si>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</si>
  <si>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</si>
  <si>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</si>
  <si>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</si>
  <si>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</si>
  <si>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</si>
  <si>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</si>
  <si>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</si>
  <si>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</si>
  <si>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</si>
  <si>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</si>
  <si>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</si>
  <si>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</si>
  <si>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</si>
  <si>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</si>
  <si>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</si>
  <si>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</si>
  <si>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</si>
  <si>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</si>
  <si>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</si>
  <si>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</si>
  <si>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</si>
  <si>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</si>
  <si>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</si>
  <si>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</si>
  <si>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</si>
  <si>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</si>
  <si>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</si>
  <si>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</si>
  <si>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</si>
  <si>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</si>
  <si>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</si>
  <si>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</si>
  <si>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</si>
  <si>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</si>
  <si>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</si>
  <si>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</si>
  <si>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</si>
  <si>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</si>
  <si>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</si>
  <si>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</si>
  <si>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</si>
  <si>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</si>
  <si>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</si>
  <si>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</si>
  <si>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</si>
  <si>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</si>
  <si>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</si>
  <si>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</si>
  <si>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</si>
  <si>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</si>
  <si>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</si>
  <si>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</si>
  <si>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</si>
  <si>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</si>
  <si>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</si>
  <si>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</si>
  <si>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</si>
  <si>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</si>
  <si>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</si>
  <si>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</si>
  <si>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</si>
  <si>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</si>
  <si>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</si>
  <si>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</si>
  <si>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</si>
  <si>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</si>
  <si>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</si>
  <si>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</si>
  <si>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</si>
  <si>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</si>
  <si>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</si>
  <si>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</si>
  <si>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</si>
  <si>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</si>
  <si>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</si>
  <si>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</si>
  <si>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</si>
  <si>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</si>
  <si>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</si>
  <si>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</si>
  <si>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</si>
  <si>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</si>
  <si>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</si>
  <si>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</si>
  <si>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</si>
  <si>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</si>
  <si>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</si>
  <si>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</si>
  <si>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</si>
  <si>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</si>
  <si>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</si>
  <si>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</si>
  <si>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</si>
  <si>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</si>
  <si>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</si>
  <si>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</si>
  <si>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</si>
  <si>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</si>
  <si>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</si>
  <si>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</si>
  <si>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</si>
  <si>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</si>
  <si>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</si>
  <si>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</si>
  <si>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</si>
  <si>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</si>
  <si>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</si>
  <si>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</si>
  <si>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</si>
  <si>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</si>
  <si>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</si>
  <si>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</si>
  <si>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</si>
  <si>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</si>
  <si>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</si>
  <si>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</si>
  <si>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</si>
  <si>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</si>
  <si>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</si>
  <si>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</si>
  <si>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</si>
  <si>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</si>
  <si>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</si>
  <si>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</si>
  <si>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</si>
  <si>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</si>
  <si>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</si>
  <si>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</si>
  <si>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</si>
  <si>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</si>
  <si>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</si>
  <si>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</si>
  <si>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</si>
  <si>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</si>
  <si>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</si>
  <si>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</si>
  <si>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</si>
  <si>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</si>
  <si>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</si>
  <si>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</si>
  <si>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</si>
  <si>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</si>
  <si>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</si>
  <si>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</si>
  <si>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</si>
  <si>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</si>
  <si>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</si>
  <si>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</si>
  <si>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</si>
  <si>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</si>
  <si>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</si>
  <si>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</si>
  <si>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</si>
  <si>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</si>
  <si>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</si>
  <si>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</si>
  <si>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</si>
  <si>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</si>
  <si>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</si>
  <si>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</si>
  <si>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</si>
  <si>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</si>
  <si>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</si>
  <si>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</si>
  <si>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</si>
  <si>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</si>
  <si>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</si>
  <si>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</si>
  <si>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</si>
  <si>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</si>
  <si>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</si>
  <si>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</si>
  <si>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</si>
  <si>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</si>
  <si>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</si>
  <si>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</si>
  <si>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</si>
  <si>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</si>
  <si>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</si>
  <si>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</si>
  <si>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</si>
  <si>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</si>
  <si>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</si>
  <si>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</si>
  <si>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</si>
  <si>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</si>
  <si>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</si>
  <si>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</si>
  <si>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</si>
  <si>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</si>
  <si>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</si>
  <si>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</si>
  <si>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</si>
  <si>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</si>
  <si>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</si>
  <si>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</si>
  <si>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</si>
  <si>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</si>
  <si>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</si>
  <si>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</si>
  <si>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</si>
  <si>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</si>
  <si>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</si>
  <si>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</si>
  <si>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</si>
  <si>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</si>
  <si>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</si>
  <si>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</si>
  <si>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</si>
  <si>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</si>
  <si>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</si>
  <si>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</si>
  <si>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</si>
  <si>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</si>
  <si>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</si>
  <si>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</si>
  <si>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</si>
  <si>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</si>
  <si>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</si>
  <si>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</si>
  <si>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</si>
  <si>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</si>
  <si>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</si>
  <si>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</si>
  <si>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</si>
  <si>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</si>
  <si>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</si>
  <si>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</si>
  <si>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</si>
  <si>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</si>
  <si>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</si>
  <si>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</si>
  <si>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</si>
  <si>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</si>
  <si>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</si>
  <si>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</si>
  <si>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</si>
  <si>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</si>
  <si>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</si>
  <si>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</si>
  <si>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</si>
  <si>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</si>
  <si>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</si>
  <si>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</si>
  <si>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</si>
  <si>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</si>
  <si>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</si>
  <si>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</si>
  <si>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</si>
  <si>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</si>
  <si>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</si>
  <si>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</si>
  <si>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</si>
  <si>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</si>
  <si>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</si>
  <si>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</si>
  <si>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</si>
  <si>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</si>
  <si>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</si>
  <si>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</si>
  <si>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</si>
  <si>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</si>
  <si>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</si>
  <si>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</si>
  <si>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</si>
  <si>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</si>
  <si>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</si>
  <si>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</si>
  <si>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</si>
  <si>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</si>
  <si>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</si>
  <si>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</si>
  <si>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</si>
  <si>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</si>
  <si>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</si>
  <si>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</si>
  <si>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</si>
  <si>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</si>
  <si>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</si>
  <si>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</si>
  <si>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</si>
  <si>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</si>
  <si>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</si>
  <si>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</si>
  <si>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</si>
  <si>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</si>
  <si>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</si>
  <si>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</si>
  <si>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</si>
  <si>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</si>
  <si>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</si>
  <si>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</si>
  <si>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</si>
  <si>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</si>
  <si>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</si>
  <si>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</si>
  <si>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</si>
  <si>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</si>
  <si>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</si>
  <si>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</si>
  <si>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</si>
  <si>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</si>
  <si>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</si>
  <si>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</si>
  <si>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</si>
  <si>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</si>
  <si>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</si>
  <si>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</si>
  <si>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</si>
  <si>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</si>
  <si>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</si>
  <si>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</si>
  <si>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</si>
  <si>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</si>
  <si>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</si>
  <si>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</si>
  <si>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</si>
  <si>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</si>
  <si>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</si>
  <si>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</si>
  <si>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</si>
  <si>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</si>
  <si>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</si>
  <si>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</si>
  <si>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</si>
  <si>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Проверка доступных обновлений...</t>
  </si>
  <si>
    <t>Нет доступных обновлений для отчёта с кодом FAS.JKH.OPEN.INFO.PRICE.GVS!</t>
  </si>
  <si>
    <t>01.12.2022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</si>
  <si>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</si>
  <si>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</si>
  <si>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</si>
  <si>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</si>
  <si>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</si>
  <si>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</si>
  <si>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</si>
  <si>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</si>
  <si>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</si>
  <si>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</si>
  <si>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</si>
  <si>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</si>
  <si>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</si>
  <si>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</si>
  <si>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</si>
  <si>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</si>
  <si>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</si>
  <si>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</si>
  <si>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26354397</t>
  </si>
  <si>
    <t>АО "Бугульминское предприятие тепловых сетей"</t>
  </si>
  <si>
    <t>1645021727</t>
  </si>
  <si>
    <t>164501001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</si>
  <si>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</si>
  <si>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</si>
  <si>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</si>
  <si>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</si>
  <si>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</si>
  <si>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</si>
  <si>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</si>
  <si>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</si>
  <si>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</si>
  <si>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</si>
  <si>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</si>
  <si>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</si>
  <si>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</si>
  <si>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</si>
  <si>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</si>
  <si>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</si>
  <si>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</si>
  <si>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</si>
  <si>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</si>
  <si>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</si>
  <si>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</si>
  <si>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</si>
  <si>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</si>
  <si>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</si>
  <si>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</si>
  <si>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</si>
  <si>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</si>
  <si>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</si>
  <si>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</si>
  <si>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</si>
  <si>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</si>
  <si>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</si>
  <si>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</si>
  <si>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</si>
  <si>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</si>
  <si>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</si>
  <si>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</si>
  <si>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</si>
  <si>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</si>
  <si>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</si>
  <si>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</si>
  <si>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</si>
  <si>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</si>
  <si>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</si>
  <si>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</si>
  <si>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</si>
  <si>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</si>
  <si>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</si>
  <si>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</si>
  <si>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</si>
  <si>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</si>
  <si>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26354365</t>
  </si>
  <si>
    <t>АО "Тетюшское ПТС"</t>
  </si>
  <si>
    <t>1638004921</t>
  </si>
  <si>
    <t>163801001</t>
  </si>
  <si>
    <t>165201001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</si>
  <si>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</si>
  <si>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</si>
  <si>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</si>
  <si>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</si>
  <si>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</si>
  <si>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</si>
  <si>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</si>
  <si>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</si>
  <si>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</si>
  <si>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</si>
  <si>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</si>
  <si>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</si>
  <si>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</si>
  <si>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</si>
  <si>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</si>
  <si>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</si>
  <si>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</si>
  <si>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</si>
  <si>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</si>
  <si>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</si>
  <si>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</si>
  <si>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</si>
  <si>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</si>
  <si>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</si>
  <si>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</si>
  <si>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</si>
  <si>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</si>
  <si>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</si>
  <si>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</si>
  <si>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164901001</t>
  </si>
  <si>
    <t>26516084</t>
  </si>
  <si>
    <t>ОАО "Таттеплосбыт"</t>
  </si>
  <si>
    <t>1657092881</t>
  </si>
  <si>
    <t>168150001</t>
  </si>
  <si>
    <t>01-04-2010 00:00:00</t>
  </si>
  <si>
    <t>26354428</t>
  </si>
  <si>
    <t>ОАО "Чистопольское предприятие тепловых сетей"</t>
  </si>
  <si>
    <t>1652011455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</si>
  <si>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</si>
  <si>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</si>
  <si>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</si>
  <si>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</si>
  <si>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</si>
  <si>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</si>
  <si>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31461172</t>
  </si>
  <si>
    <t>ООО "ГазТеплоАвтоматика"</t>
  </si>
  <si>
    <t>1636008078</t>
  </si>
  <si>
    <t>04-03-2020 00:00:00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</si>
  <si>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</si>
  <si>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</si>
  <si>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</si>
  <si>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</si>
  <si>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</si>
  <si>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</si>
  <si>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</si>
  <si>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</si>
  <si>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</si>
  <si>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</si>
  <si>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</si>
  <si>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</si>
  <si>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</si>
  <si>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</si>
  <si>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</si>
  <si>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</si>
  <si>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</si>
  <si>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</si>
  <si>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</si>
  <si>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</si>
  <si>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</si>
  <si>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</si>
  <si>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</si>
  <si>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</si>
  <si>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</si>
  <si>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</si>
  <si>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</si>
  <si>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</si>
  <si>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28422851</t>
  </si>
  <si>
    <t>ООО "Нижнекамский Жилкомсервис"</t>
  </si>
  <si>
    <t>1651068882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</si>
  <si>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</si>
  <si>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</si>
  <si>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</si>
  <si>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</si>
  <si>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</si>
  <si>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</si>
  <si>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26405826</t>
  </si>
  <si>
    <t>ООО "РСК" Инженерные Технологии"</t>
  </si>
  <si>
    <t>1624010844</t>
  </si>
  <si>
    <t>31558293</t>
  </si>
  <si>
    <t>ООО "ТаграС-ЭнергоСервис"</t>
  </si>
  <si>
    <t>1644031472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</si>
  <si>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</si>
  <si>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</si>
  <si>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</si>
  <si>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</si>
  <si>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</si>
  <si>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</si>
  <si>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28266282</t>
  </si>
  <si>
    <t>ООО "Теплоснабсервис"</t>
  </si>
  <si>
    <t>1655256968</t>
  </si>
  <si>
    <t>30851416</t>
  </si>
  <si>
    <t>ООО "Тукай Тепло-Газ"</t>
  </si>
  <si>
    <t>1639056739</t>
  </si>
  <si>
    <t>27544484</t>
  </si>
  <si>
    <t>ООО "Управляющая компания "Индустриальный парк - Сервис"</t>
  </si>
  <si>
    <t>1651063644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</si>
  <si>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</si>
  <si>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</si>
  <si>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</si>
  <si>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</si>
  <si>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</si>
  <si>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</si>
  <si>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</si>
  <si>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</si>
  <si>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</si>
  <si>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31634633</t>
  </si>
  <si>
    <t>УСК "Нефтехимик" ПАО "НКНХ"</t>
  </si>
  <si>
    <t>1651020979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</si>
  <si>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</si>
  <si>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</si>
  <si>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</si>
  <si>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</si>
  <si>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</si>
  <si>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</si>
  <si>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</si>
  <si>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</si>
  <si>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</si>
  <si>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</si>
  <si>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</si>
  <si>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</si>
  <si>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</si>
  <si>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</si>
  <si>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</si>
  <si>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</si>
  <si>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</si>
  <si>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</si>
  <si>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</si>
  <si>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</si>
  <si>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</si>
  <si>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</si>
  <si>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</si>
  <si>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</si>
  <si>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</si>
  <si>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Государственный комитет Республики Татарстан по тарифам</t>
  </si>
  <si>
    <t>18.11.2022</t>
  </si>
  <si>
    <t>642-217/кс-2022</t>
  </si>
  <si>
    <t>Официальный сайт правовой информации Министерства юстиции РТ:  http//pravo.tatarstan.ru</t>
  </si>
  <si>
    <t>420021, г. Казань, ул. Габдуллы Тукая, 162</t>
  </si>
  <si>
    <t>Абдулхаков Рустам Рифгатович</t>
  </si>
  <si>
    <t>(843) 211 12 96</t>
  </si>
  <si>
    <t>pfo-kazenergo@mail.ru</t>
  </si>
  <si>
    <t>Борисова Анна Ивановна</t>
  </si>
  <si>
    <t>зам.начальника ПФО</t>
  </si>
  <si>
    <t>О</t>
  </si>
  <si>
    <t>Город Казань, Город Казань (92701000);</t>
  </si>
  <si>
    <t>Тариф на горячую воду в закрытой системе горячего водоснабжения</t>
  </si>
  <si>
    <t>15.12.2022 19:44:34</t>
  </si>
  <si>
    <t>с наружной сетью ГВС с изолированными стояками с полотенцесушителями</t>
  </si>
  <si>
    <t>с наружной сетью ГВС с изолированными стояками без полотенцесушителей</t>
  </si>
  <si>
    <t>с наружной сетью ГВС с неизолированными стояками с полотенцесушителями</t>
  </si>
  <si>
    <t>с наружной сетью ГВС с неизолированными стояками без полотенцесушителей</t>
  </si>
  <si>
    <t>без наружной сети ГВС с изолированными стояками с полотенцесушителями</t>
  </si>
  <si>
    <t>без наружной сети ГВС с изолированными стояками без полотенцесушителей</t>
  </si>
  <si>
    <t>без наружной сети ГВС с неизолированными стояками с полотенцесушителями</t>
  </si>
  <si>
    <t>без наружной сети ГВС с неизолированными стояками без полотенцесушителей</t>
  </si>
  <si>
    <t>Население (тарифы указаны с учетом НДС)</t>
  </si>
  <si>
    <t>Иные потребители (тарифы указаны без учета НДС)</t>
  </si>
  <si>
    <t>1.1.2</t>
  </si>
  <si>
    <t>1.1.3</t>
  </si>
  <si>
    <t>1.1.4</t>
  </si>
  <si>
    <t>Договор на поставку тепловой энергии в МКЖД (УК, ТСЖ)</t>
  </si>
  <si>
    <t>Договор на поставку тепловой энергии в нежилые здания</t>
  </si>
  <si>
    <t>Договор на поставку тепловой энергии в нежилые помещения</t>
  </si>
  <si>
    <t>Договор на поставку тепловой энергии потребителям финансируемым из бюджета.</t>
  </si>
  <si>
    <t>1.1.5</t>
  </si>
  <si>
    <t>Договор физ.лица</t>
  </si>
  <si>
    <t>https://portal.eias.ru/Portal/DownloadPage.aspx?type=12&amp;guid=441dc47f-0181-4f10-bc01-d078cfa52e88</t>
  </si>
  <si>
    <t>https://portal.eias.ru/Portal/DownloadPage.aspx?type=12&amp;guid=30c2258b-8375-4bcd-ad89-604ba14e28cb</t>
  </si>
  <si>
    <t>https://portal.eias.ru/Portal/DownloadPage.aspx?type=12&amp;guid=98b03f64-d119-494a-a91d-880db9d225a9</t>
  </si>
  <si>
    <t>https://portal.eias.ru/Portal/DownloadPage.aspx?type=12&amp;guid=216c21a4-004b-4e5e-9d7a-5fc911b32612</t>
  </si>
  <si>
    <t>https://portal.eias.ru/Portal/DownloadPage.aspx?type=12&amp;guid=93b75c38-af94-4cdd-844f-31ed295ce0a5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</si>
</sst>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992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5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43" fillId="7" borderId="0" xfId="62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" fontId="8" fillId="2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12" borderId="52" xfId="0" applyFont="1" applyFill="1" applyBorder="1" applyAlignment="1">
      <alignment horizontal="center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8" fillId="8" borderId="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8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4" xfId="41" xr:uid="{00000000-0005-0000-0000-00004B000000}"/>
    <cellStyle name="Обычный 14 2" xfId="104" xr:uid="{00000000-0005-0000-0000-00004C000000}"/>
    <cellStyle name="Обычный 14 3" xfId="105" xr:uid="{00000000-0005-0000-0000-00004D000000}"/>
    <cellStyle name="Обычный 14 4" xfId="106" xr:uid="{00000000-0005-0000-0000-00004E000000}"/>
    <cellStyle name="Обычный 15" xfId="42" xr:uid="{00000000-0005-0000-0000-00004F000000}"/>
    <cellStyle name="Обычный 2" xfId="43" xr:uid="{00000000-0005-0000-0000-000050000000}"/>
    <cellStyle name="Обычный 2 10 2" xfId="44" xr:uid="{00000000-0005-0000-0000-000051000000}"/>
    <cellStyle name="Обычный 2 2" xfId="45" xr:uid="{00000000-0005-0000-0000-000052000000}"/>
    <cellStyle name="Обычный 2 3" xfId="46" xr:uid="{00000000-0005-0000-0000-000053000000}"/>
    <cellStyle name="Обычный 2 4" xfId="47" xr:uid="{00000000-0005-0000-0000-000054000000}"/>
    <cellStyle name="Обычный 3" xfId="48" xr:uid="{00000000-0005-0000-0000-000055000000}"/>
    <cellStyle name="Обычный 3 2" xfId="49" xr:uid="{00000000-0005-0000-0000-000056000000}"/>
    <cellStyle name="Обычный 3 3" xfId="50" xr:uid="{00000000-0005-0000-0000-000057000000}"/>
    <cellStyle name="Обычный 4" xfId="51" xr:uid="{00000000-0005-0000-0000-000058000000}"/>
    <cellStyle name="Обычный 5" xfId="52" xr:uid="{00000000-0005-0000-0000-000059000000}"/>
    <cellStyle name="Обычный_BALANCE.WARM.2007YEAR(FACT)" xfId="53" xr:uid="{00000000-0005-0000-0000-00005A000000}"/>
    <cellStyle name="Обычный_INVEST.WARM.PLAN.4.78(v0.1)" xfId="54" xr:uid="{00000000-0005-0000-0000-00005B000000}"/>
    <cellStyle name="Обычный_JKH.OPEN.INFO.HVS(v3.5)_цены161210" xfId="55" xr:uid="{00000000-0005-0000-0000-00005C000000}"/>
    <cellStyle name="Обычный_JKH.OPEN.INFO.PRICE.VO_v4.0(10.02.11)" xfId="56" xr:uid="{00000000-0005-0000-0000-00005D000000}"/>
    <cellStyle name="Обычный_MINENERGO.340.PRIL79(v0.1)" xfId="57" xr:uid="{00000000-0005-0000-0000-00005E000000}"/>
    <cellStyle name="Обычный_PREDEL.JKH.2010(v1.3)" xfId="58" xr:uid="{00000000-0005-0000-0000-00005F000000}"/>
    <cellStyle name="Обычный_razrabotka_sablonov_po_WKU" xfId="59" xr:uid="{00000000-0005-0000-0000-000060000000}"/>
    <cellStyle name="Обычный_SIMPLE_1_massive2" xfId="60" xr:uid="{00000000-0005-0000-0000-000061000000}"/>
    <cellStyle name="Обычный_ЖКУ_проект3" xfId="61" xr:uid="{00000000-0005-0000-0000-000062000000}"/>
    <cellStyle name="Обычный_Мониторинг инвестиций" xfId="62" xr:uid="{00000000-0005-0000-0000-000063000000}"/>
    <cellStyle name="Обычный_Шаблон по источникам для Модуля Реестр (2)" xfId="63" xr:uid="{00000000-0005-0000-0000-000064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3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3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35</xdr:row>
      <xdr:rowOff>2</xdr:rowOff>
    </xdr:from>
    <xdr:to>
      <xdr:col>4</xdr:col>
      <xdr:colOff>3343276</xdr:colOff>
      <xdr:row>36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125</xdr:row>
      <xdr:rowOff>0</xdr:rowOff>
    </xdr:from>
    <xdr:to>
      <xdr:col>28</xdr:col>
      <xdr:colOff>228600</xdr:colOff>
      <xdr:row>125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1391900" y="354901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1353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19421475" y="67627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19421475" y="67627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19421475" y="67627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35</xdr:row>
      <xdr:rowOff>0</xdr:rowOff>
    </xdr:from>
    <xdr:to>
      <xdr:col>28</xdr:col>
      <xdr:colOff>228600</xdr:colOff>
      <xdr:row>35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>
          <a:grpSpLocks/>
        </xdr:cNvGrpSpPr>
      </xdr:nvGrpSpPr>
      <xdr:grpSpPr bwMode="auto">
        <a:xfrm>
          <a:off x="11391900" y="79438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36</xdr:row>
      <xdr:rowOff>0</xdr:rowOff>
    </xdr:from>
    <xdr:to>
      <xdr:col>30</xdr:col>
      <xdr:colOff>228600</xdr:colOff>
      <xdr:row>36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>
          <a:grpSpLocks/>
        </xdr:cNvGrpSpPr>
      </xdr:nvGrpSpPr>
      <xdr:grpSpPr bwMode="auto">
        <a:xfrm>
          <a:off x="19421475" y="83724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49</xdr:row>
      <xdr:rowOff>0</xdr:rowOff>
    </xdr:from>
    <xdr:to>
      <xdr:col>28</xdr:col>
      <xdr:colOff>228600</xdr:colOff>
      <xdr:row>49</xdr:row>
      <xdr:rowOff>0</xdr:rowOff>
    </xdr:to>
    <xdr:grpSp>
      <xdr:nvGrpSpPr>
        <xdr:cNvPr id="28" name="shCalendar" hidden="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pSpPr>
          <a:grpSpLocks/>
        </xdr:cNvGrpSpPr>
      </xdr:nvGrpSpPr>
      <xdr:grpSpPr bwMode="auto">
        <a:xfrm>
          <a:off x="11391900" y="12220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50</xdr:row>
      <xdr:rowOff>0</xdr:rowOff>
    </xdr:from>
    <xdr:to>
      <xdr:col>30</xdr:col>
      <xdr:colOff>228600</xdr:colOff>
      <xdr:row>50</xdr:row>
      <xdr:rowOff>0</xdr:rowOff>
    </xdr:to>
    <xdr:grpSp>
      <xdr:nvGrpSpPr>
        <xdr:cNvPr id="31" name="shCalendar" hidden="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>
          <a:grpSpLocks/>
        </xdr:cNvGrpSpPr>
      </xdr:nvGrpSpPr>
      <xdr:grpSpPr bwMode="auto">
        <a:xfrm>
          <a:off x="19421475" y="126492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63</xdr:row>
      <xdr:rowOff>0</xdr:rowOff>
    </xdr:from>
    <xdr:to>
      <xdr:col>28</xdr:col>
      <xdr:colOff>228600</xdr:colOff>
      <xdr:row>63</xdr:row>
      <xdr:rowOff>0</xdr:rowOff>
    </xdr:to>
    <xdr:grpSp>
      <xdr:nvGrpSpPr>
        <xdr:cNvPr id="34" name="shCalendar" hidden="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GrpSpPr>
          <a:grpSpLocks/>
        </xdr:cNvGrpSpPr>
      </xdr:nvGrpSpPr>
      <xdr:grpSpPr bwMode="auto">
        <a:xfrm>
          <a:off x="11391900" y="164973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64</xdr:row>
      <xdr:rowOff>0</xdr:rowOff>
    </xdr:from>
    <xdr:to>
      <xdr:col>30</xdr:col>
      <xdr:colOff>228600</xdr:colOff>
      <xdr:row>64</xdr:row>
      <xdr:rowOff>0</xdr:rowOff>
    </xdr:to>
    <xdr:grpSp>
      <xdr:nvGrpSpPr>
        <xdr:cNvPr id="37" name="shCalendar" hidden="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pSpPr>
          <a:grpSpLocks/>
        </xdr:cNvGrpSpPr>
      </xdr:nvGrpSpPr>
      <xdr:grpSpPr bwMode="auto">
        <a:xfrm>
          <a:off x="19421475" y="16925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8" name="shCalendar_bck" hidden="1"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77</xdr:row>
      <xdr:rowOff>0</xdr:rowOff>
    </xdr:from>
    <xdr:to>
      <xdr:col>28</xdr:col>
      <xdr:colOff>228600</xdr:colOff>
      <xdr:row>77</xdr:row>
      <xdr:rowOff>0</xdr:rowOff>
    </xdr:to>
    <xdr:grpSp>
      <xdr:nvGrpSpPr>
        <xdr:cNvPr id="40" name="shCalendar" hidden="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pSpPr>
          <a:grpSpLocks/>
        </xdr:cNvGrpSpPr>
      </xdr:nvGrpSpPr>
      <xdr:grpSpPr bwMode="auto">
        <a:xfrm>
          <a:off x="11391900" y="207740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41" name="shCalendar_bck" hidden="1">
            <a:extLst>
              <a:ext uri="{FF2B5EF4-FFF2-40B4-BE49-F238E27FC236}">
                <a16:creationId xmlns:a16="http://schemas.microsoft.com/office/drawing/2014/main" id="{00000000-0008-0000-09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78</xdr:row>
      <xdr:rowOff>0</xdr:rowOff>
    </xdr:from>
    <xdr:to>
      <xdr:col>30</xdr:col>
      <xdr:colOff>228600</xdr:colOff>
      <xdr:row>78</xdr:row>
      <xdr:rowOff>0</xdr:rowOff>
    </xdr:to>
    <xdr:grpSp>
      <xdr:nvGrpSpPr>
        <xdr:cNvPr id="43" name="shCalendar" hidden="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pSpPr>
          <a:grpSpLocks/>
        </xdr:cNvGrpSpPr>
      </xdr:nvGrpSpPr>
      <xdr:grpSpPr bwMode="auto">
        <a:xfrm>
          <a:off x="19421475" y="212026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44" name="shCalendar_bck" hidden="1">
            <a:extLst>
              <a:ext uri="{FF2B5EF4-FFF2-40B4-BE49-F238E27FC236}">
                <a16:creationId xmlns:a16="http://schemas.microsoft.com/office/drawing/2014/main" id="{00000000-0008-0000-09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91</xdr:row>
      <xdr:rowOff>0</xdr:rowOff>
    </xdr:from>
    <xdr:to>
      <xdr:col>28</xdr:col>
      <xdr:colOff>228600</xdr:colOff>
      <xdr:row>91</xdr:row>
      <xdr:rowOff>0</xdr:rowOff>
    </xdr:to>
    <xdr:grpSp>
      <xdr:nvGrpSpPr>
        <xdr:cNvPr id="46" name="shCalendar" hidden="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GrpSpPr>
          <a:grpSpLocks/>
        </xdr:cNvGrpSpPr>
      </xdr:nvGrpSpPr>
      <xdr:grpSpPr bwMode="auto">
        <a:xfrm>
          <a:off x="11391900" y="250507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47" name="shCalendar_bck" hidden="1"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92</xdr:row>
      <xdr:rowOff>0</xdr:rowOff>
    </xdr:from>
    <xdr:to>
      <xdr:col>30</xdr:col>
      <xdr:colOff>228600</xdr:colOff>
      <xdr:row>92</xdr:row>
      <xdr:rowOff>0</xdr:rowOff>
    </xdr:to>
    <xdr:grpSp>
      <xdr:nvGrpSpPr>
        <xdr:cNvPr id="49" name="shCalendar" hidden="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GrpSpPr>
          <a:grpSpLocks/>
        </xdr:cNvGrpSpPr>
      </xdr:nvGrpSpPr>
      <xdr:grpSpPr bwMode="auto">
        <a:xfrm>
          <a:off x="19421475" y="254793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50" name="shCalendar_bck" hidden="1"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105</xdr:row>
      <xdr:rowOff>0</xdr:rowOff>
    </xdr:from>
    <xdr:to>
      <xdr:col>28</xdr:col>
      <xdr:colOff>228600</xdr:colOff>
      <xdr:row>105</xdr:row>
      <xdr:rowOff>0</xdr:rowOff>
    </xdr:to>
    <xdr:grpSp>
      <xdr:nvGrpSpPr>
        <xdr:cNvPr id="52" name="shCalendar" hidden="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GrpSpPr>
          <a:grpSpLocks/>
        </xdr:cNvGrpSpPr>
      </xdr:nvGrpSpPr>
      <xdr:grpSpPr bwMode="auto">
        <a:xfrm>
          <a:off x="11391900" y="293274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53" name="shCalendar_bck" hidden="1"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106</xdr:row>
      <xdr:rowOff>0</xdr:rowOff>
    </xdr:from>
    <xdr:to>
      <xdr:col>30</xdr:col>
      <xdr:colOff>228600</xdr:colOff>
      <xdr:row>106</xdr:row>
      <xdr:rowOff>0</xdr:rowOff>
    </xdr:to>
    <xdr:grpSp>
      <xdr:nvGrpSpPr>
        <xdr:cNvPr id="55" name="shCalendar" hidden="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GrpSpPr>
          <a:grpSpLocks/>
        </xdr:cNvGrpSpPr>
      </xdr:nvGrpSpPr>
      <xdr:grpSpPr bwMode="auto">
        <a:xfrm>
          <a:off x="19421475" y="297561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56" name="shCalendar_bck" hidden="1"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119</xdr:row>
      <xdr:rowOff>0</xdr:rowOff>
    </xdr:from>
    <xdr:to>
      <xdr:col>28</xdr:col>
      <xdr:colOff>228600</xdr:colOff>
      <xdr:row>119</xdr:row>
      <xdr:rowOff>0</xdr:rowOff>
    </xdr:to>
    <xdr:grpSp>
      <xdr:nvGrpSpPr>
        <xdr:cNvPr id="58" name="shCalendar" hidden="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GrpSpPr>
          <a:grpSpLocks/>
        </xdr:cNvGrpSpPr>
      </xdr:nvGrpSpPr>
      <xdr:grpSpPr bwMode="auto">
        <a:xfrm>
          <a:off x="11391900" y="336042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59" name="shCalendar_bck" hidden="1"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0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120</xdr:row>
      <xdr:rowOff>0</xdr:rowOff>
    </xdr:from>
    <xdr:to>
      <xdr:col>30</xdr:col>
      <xdr:colOff>228600</xdr:colOff>
      <xdr:row>120</xdr:row>
      <xdr:rowOff>0</xdr:rowOff>
    </xdr:to>
    <xdr:grpSp>
      <xdr:nvGrpSpPr>
        <xdr:cNvPr id="61" name="shCalendar" hidden="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GrpSpPr>
          <a:grpSpLocks/>
        </xdr:cNvGrpSpPr>
      </xdr:nvGrpSpPr>
      <xdr:grpSpPr bwMode="auto">
        <a:xfrm>
          <a:off x="19421475" y="340328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2" name="shCalendar_bck" hidden="1"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3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64" name="shCalendar" hidden="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GrpSpPr>
          <a:grpSpLocks/>
        </xdr:cNvGrpSpPr>
      </xdr:nvGrpSpPr>
      <xdr:grpSpPr bwMode="auto">
        <a:xfrm>
          <a:off x="19421475" y="55530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5" name="shCalendar_bck" hidden="1"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6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41</xdr:row>
      <xdr:rowOff>0</xdr:rowOff>
    </xdr:from>
    <xdr:to>
      <xdr:col>30</xdr:col>
      <xdr:colOff>228600</xdr:colOff>
      <xdr:row>41</xdr:row>
      <xdr:rowOff>0</xdr:rowOff>
    </xdr:to>
    <xdr:grpSp>
      <xdr:nvGrpSpPr>
        <xdr:cNvPr id="67" name="shCalendar" hidden="1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GrpSpPr>
          <a:grpSpLocks/>
        </xdr:cNvGrpSpPr>
      </xdr:nvGrpSpPr>
      <xdr:grpSpPr bwMode="auto">
        <a:xfrm>
          <a:off x="19421475" y="98298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8" name="shCalendar_bck" hidden="1">
            <a:extLst>
              <a:ext uri="{FF2B5EF4-FFF2-40B4-BE49-F238E27FC236}">
                <a16:creationId xmlns:a16="http://schemas.microsoft.com/office/drawing/2014/main" id="{00000000-0008-0000-09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55</xdr:row>
      <xdr:rowOff>0</xdr:rowOff>
    </xdr:from>
    <xdr:to>
      <xdr:col>30</xdr:col>
      <xdr:colOff>228600</xdr:colOff>
      <xdr:row>55</xdr:row>
      <xdr:rowOff>0</xdr:rowOff>
    </xdr:to>
    <xdr:grpSp>
      <xdr:nvGrpSpPr>
        <xdr:cNvPr id="70" name="shCalendar" hidden="1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GrpSpPr>
          <a:grpSpLocks/>
        </xdr:cNvGrpSpPr>
      </xdr:nvGrpSpPr>
      <xdr:grpSpPr bwMode="auto">
        <a:xfrm>
          <a:off x="19421475" y="141065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71" name="shCalendar_bck" hidden="1">
            <a:extLst>
              <a:ext uri="{FF2B5EF4-FFF2-40B4-BE49-F238E27FC236}">
                <a16:creationId xmlns:a16="http://schemas.microsoft.com/office/drawing/2014/main" id="{00000000-0008-0000-09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69</xdr:row>
      <xdr:rowOff>0</xdr:rowOff>
    </xdr:from>
    <xdr:to>
      <xdr:col>30</xdr:col>
      <xdr:colOff>228600</xdr:colOff>
      <xdr:row>69</xdr:row>
      <xdr:rowOff>0</xdr:rowOff>
    </xdr:to>
    <xdr:grpSp>
      <xdr:nvGrpSpPr>
        <xdr:cNvPr id="73" name="shCalendar" hidden="1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GrpSpPr>
          <a:grpSpLocks/>
        </xdr:cNvGrpSpPr>
      </xdr:nvGrpSpPr>
      <xdr:grpSpPr bwMode="auto">
        <a:xfrm>
          <a:off x="19421475" y="18383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74" name="shCalendar_bck" hidden="1">
            <a:extLst>
              <a:ext uri="{FF2B5EF4-FFF2-40B4-BE49-F238E27FC236}">
                <a16:creationId xmlns:a16="http://schemas.microsoft.com/office/drawing/2014/main" id="{00000000-0008-0000-09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83</xdr:row>
      <xdr:rowOff>0</xdr:rowOff>
    </xdr:from>
    <xdr:to>
      <xdr:col>30</xdr:col>
      <xdr:colOff>228600</xdr:colOff>
      <xdr:row>83</xdr:row>
      <xdr:rowOff>0</xdr:rowOff>
    </xdr:to>
    <xdr:grpSp>
      <xdr:nvGrpSpPr>
        <xdr:cNvPr id="76" name="shCalendar" hidden="1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GrpSpPr>
          <a:grpSpLocks/>
        </xdr:cNvGrpSpPr>
      </xdr:nvGrpSpPr>
      <xdr:grpSpPr bwMode="auto">
        <a:xfrm>
          <a:off x="19421475" y="226599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77" name="shCalendar_bck" hidden="1">
            <a:extLst>
              <a:ext uri="{FF2B5EF4-FFF2-40B4-BE49-F238E27FC236}">
                <a16:creationId xmlns:a16="http://schemas.microsoft.com/office/drawing/2014/main" id="{00000000-0008-0000-09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97</xdr:row>
      <xdr:rowOff>0</xdr:rowOff>
    </xdr:from>
    <xdr:to>
      <xdr:col>30</xdr:col>
      <xdr:colOff>228600</xdr:colOff>
      <xdr:row>97</xdr:row>
      <xdr:rowOff>0</xdr:rowOff>
    </xdr:to>
    <xdr:grpSp>
      <xdr:nvGrpSpPr>
        <xdr:cNvPr id="79" name="shCalendar" hidden="1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GrpSpPr>
          <a:grpSpLocks/>
        </xdr:cNvGrpSpPr>
      </xdr:nvGrpSpPr>
      <xdr:grpSpPr bwMode="auto">
        <a:xfrm>
          <a:off x="19421475" y="269367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80" name="shCalendar_bck" hidden="1">
            <a:extLst>
              <a:ext uri="{FF2B5EF4-FFF2-40B4-BE49-F238E27FC236}">
                <a16:creationId xmlns:a16="http://schemas.microsoft.com/office/drawing/2014/main" id="{00000000-0008-0000-09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111</xdr:row>
      <xdr:rowOff>0</xdr:rowOff>
    </xdr:from>
    <xdr:to>
      <xdr:col>30</xdr:col>
      <xdr:colOff>228600</xdr:colOff>
      <xdr:row>111</xdr:row>
      <xdr:rowOff>0</xdr:rowOff>
    </xdr:to>
    <xdr:grpSp>
      <xdr:nvGrpSpPr>
        <xdr:cNvPr id="82" name="shCalendar" hidden="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GrpSpPr>
          <a:grpSpLocks/>
        </xdr:cNvGrpSpPr>
      </xdr:nvGrpSpPr>
      <xdr:grpSpPr bwMode="auto">
        <a:xfrm>
          <a:off x="19421475" y="312134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83" name="shCalendar_bck" hidden="1">
            <a:extLst>
              <a:ext uri="{FF2B5EF4-FFF2-40B4-BE49-F238E27FC236}">
                <a16:creationId xmlns:a16="http://schemas.microsoft.com/office/drawing/2014/main" id="{00000000-0008-0000-09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125</xdr:row>
      <xdr:rowOff>0</xdr:rowOff>
    </xdr:from>
    <xdr:to>
      <xdr:col>30</xdr:col>
      <xdr:colOff>228600</xdr:colOff>
      <xdr:row>125</xdr:row>
      <xdr:rowOff>0</xdr:rowOff>
    </xdr:to>
    <xdr:grpSp>
      <xdr:nvGrpSpPr>
        <xdr:cNvPr id="85" name="shCalendar" hidden="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GrpSpPr>
          <a:grpSpLocks/>
        </xdr:cNvGrpSpPr>
      </xdr:nvGrpSpPr>
      <xdr:grpSpPr bwMode="auto">
        <a:xfrm>
          <a:off x="19421475" y="354901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86" name="shCalendar_bck" hidden="1">
            <a:extLst>
              <a:ext uri="{FF2B5EF4-FFF2-40B4-BE49-F238E27FC236}">
                <a16:creationId xmlns:a16="http://schemas.microsoft.com/office/drawing/2014/main" id="{00000000-0008-0000-09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5">
    <tabColor rgb="FFEAEBEE"/>
    <pageSetUpPr fitToPage="1"/>
  </sheetPr>
  <dimension ref="A1:AP133"/>
  <sheetViews>
    <sheetView showGridLines="0" topLeftCell="H4" zoomScaleNormal="100" workbookViewId="0">
      <selection activeCell="AD20" sqref="AD20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9" hidden="1" customWidth="1"/>
    <col min="16" max="16" width="20.7109375" style="629" customWidth="1"/>
    <col min="17" max="18" width="23.7109375" style="629" customWidth="1"/>
    <col min="19" max="23" width="23.7109375" style="629" hidden="1" customWidth="1"/>
    <col min="24" max="24" width="1.7109375" style="629" hidden="1" customWidth="1"/>
    <col min="25" max="25" width="11.7109375" style="629" customWidth="1"/>
    <col min="26" max="26" width="3.7109375" style="629" customWidth="1"/>
    <col min="27" max="27" width="11.7109375" style="629" customWidth="1"/>
    <col min="28" max="28" width="8.5703125" style="629" hidden="1" customWidth="1"/>
    <col min="29" max="29" width="4.7109375" style="629" customWidth="1"/>
    <col min="30" max="30" width="115.7109375" style="629" customWidth="1"/>
    <col min="31" max="32" width="10.5703125" style="665"/>
    <col min="33" max="33" width="11.140625" style="665" customWidth="1"/>
    <col min="34" max="37" width="10.5703125" style="665"/>
    <col min="38" max="42" width="10.5703125" style="279"/>
    <col min="43" max="16384" width="10.5703125" style="35"/>
  </cols>
  <sheetData>
    <row r="1" spans="7:42" ht="14.25" hidden="1" customHeight="1">
      <c r="R1" s="662"/>
      <c r="S1" s="662"/>
      <c r="T1" s="662"/>
      <c r="U1" s="662"/>
      <c r="V1" s="662"/>
      <c r="W1" s="662"/>
      <c r="X1" s="662"/>
      <c r="Y1" s="662"/>
    </row>
    <row r="2" spans="7:42" ht="14.25" hidden="1" customHeight="1">
      <c r="AB2" s="662"/>
    </row>
    <row r="3" spans="7:42" ht="14.25" hidden="1" customHeight="1"/>
    <row r="4" spans="7:42" ht="3" customHeight="1">
      <c r="J4" s="85"/>
      <c r="K4" s="85"/>
      <c r="L4" s="36"/>
      <c r="M4" s="36"/>
      <c r="N4" s="36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</row>
    <row r="5" spans="7:42" ht="24.95" customHeight="1">
      <c r="J5" s="85"/>
      <c r="K5" s="85"/>
      <c r="L5" s="863" t="s">
        <v>667</v>
      </c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5"/>
      <c r="AP5" s="35"/>
    </row>
    <row r="6" spans="7:42" ht="3" customHeight="1">
      <c r="J6" s="85"/>
      <c r="K6" s="85"/>
      <c r="L6" s="36"/>
      <c r="M6" s="36"/>
      <c r="N6" s="36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P6" s="35"/>
    </row>
    <row r="7" spans="7:42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452"/>
      <c r="P7" s="892" t="str">
        <f>IF(NameOrPr_ch="",IF(NameOrPr="","",NameOrPr),NameOrPr_ch)</f>
        <v>Государственный комитет Республики Татарстан по тарифам</v>
      </c>
      <c r="Q7" s="893"/>
      <c r="R7" s="893"/>
      <c r="S7" s="893"/>
      <c r="T7" s="893"/>
      <c r="U7" s="893"/>
      <c r="V7" s="893"/>
      <c r="W7" s="893"/>
      <c r="X7" s="893"/>
      <c r="Y7" s="893"/>
      <c r="Z7" s="893"/>
      <c r="AA7" s="893"/>
      <c r="AB7" s="893"/>
      <c r="AC7" s="894"/>
      <c r="AD7" s="759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</row>
    <row r="8" spans="7:42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452"/>
      <c r="P8" s="892" t="str">
        <f>IF(datePr_ch="",IF(datePr="","",datePr),datePr_ch)</f>
        <v>18.11.2022</v>
      </c>
      <c r="Q8" s="893"/>
      <c r="R8" s="893"/>
      <c r="S8" s="893"/>
      <c r="T8" s="893"/>
      <c r="U8" s="893"/>
      <c r="V8" s="893"/>
      <c r="W8" s="893"/>
      <c r="X8" s="893"/>
      <c r="Y8" s="893"/>
      <c r="Z8" s="893"/>
      <c r="AA8" s="893"/>
      <c r="AB8" s="893"/>
      <c r="AC8" s="894"/>
      <c r="AD8" s="759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</row>
    <row r="9" spans="7:42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452"/>
      <c r="P9" s="892" t="str">
        <f>IF(numberPr_ch="",IF(numberPr="","",numberPr),numberPr_ch)</f>
        <v>642-217/кс-2022</v>
      </c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4"/>
      <c r="AD9" s="759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</row>
    <row r="10" spans="7:42" s="438" customFormat="1" ht="18.75">
      <c r="G10" s="439"/>
      <c r="H10" s="439"/>
      <c r="L10" s="437"/>
      <c r="M10" s="451" t="s">
        <v>541</v>
      </c>
      <c r="N10" s="452"/>
      <c r="O10" s="452"/>
      <c r="P10" s="892" t="str">
        <f>IF(IstPub_ch="",IF(IstPub="","",IstPub),IstPub_ch)</f>
        <v>Официальный сайт правовой информации Министерства юстиции РТ:  http//pravo.tatarstan.ru</v>
      </c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4"/>
      <c r="AD10" s="759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</row>
    <row r="11" spans="7:42" s="240" customFormat="1" ht="18" hidden="1" customHeight="1">
      <c r="G11" s="239"/>
      <c r="H11" s="239"/>
      <c r="L11" s="880"/>
      <c r="M11" s="880"/>
      <c r="N11" s="204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9" t="s">
        <v>381</v>
      </c>
      <c r="AC11" s="656"/>
      <c r="AD11" s="656"/>
      <c r="AE11" s="671"/>
      <c r="AF11" s="671"/>
      <c r="AG11" s="671"/>
      <c r="AH11" s="671"/>
      <c r="AI11" s="671"/>
      <c r="AJ11" s="671"/>
      <c r="AK11" s="671"/>
      <c r="AL11" s="295"/>
      <c r="AM11" s="295"/>
      <c r="AN11" s="295"/>
      <c r="AO11" s="295"/>
      <c r="AP11" s="295"/>
    </row>
    <row r="12" spans="7:42" s="240" customFormat="1">
      <c r="G12" s="239"/>
      <c r="H12" s="239"/>
      <c r="L12" s="204"/>
      <c r="M12" s="204"/>
      <c r="N12" s="20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656"/>
      <c r="AD12" s="656"/>
      <c r="AE12" s="671"/>
      <c r="AF12" s="671"/>
      <c r="AG12" s="671"/>
      <c r="AH12" s="671"/>
      <c r="AI12" s="671"/>
      <c r="AJ12" s="671"/>
      <c r="AK12" s="671"/>
      <c r="AL12" s="295"/>
      <c r="AM12" s="295"/>
      <c r="AN12" s="295"/>
      <c r="AO12" s="295"/>
    </row>
    <row r="13" spans="7:42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 t="s">
        <v>486</v>
      </c>
      <c r="AP13" s="35"/>
    </row>
    <row r="14" spans="7:42" ht="15" customHeight="1">
      <c r="J14" s="85"/>
      <c r="K14" s="85"/>
      <c r="L14" s="819" t="s">
        <v>94</v>
      </c>
      <c r="M14" s="819" t="s">
        <v>410</v>
      </c>
      <c r="N14" s="819"/>
      <c r="O14" s="870" t="s">
        <v>504</v>
      </c>
      <c r="P14" s="870"/>
      <c r="Q14" s="870"/>
      <c r="R14" s="870"/>
      <c r="S14" s="870"/>
      <c r="T14" s="870"/>
      <c r="U14" s="870"/>
      <c r="V14" s="870"/>
      <c r="W14" s="870"/>
      <c r="X14" s="870"/>
      <c r="Y14" s="870"/>
      <c r="Z14" s="870"/>
      <c r="AA14" s="870"/>
      <c r="AB14" s="819" t="s">
        <v>343</v>
      </c>
      <c r="AC14" s="882" t="s">
        <v>277</v>
      </c>
      <c r="AD14" s="819"/>
      <c r="AP14" s="35"/>
    </row>
    <row r="15" spans="7:42" ht="14.25" customHeight="1">
      <c r="J15" s="85"/>
      <c r="K15" s="85"/>
      <c r="L15" s="819"/>
      <c r="M15" s="819"/>
      <c r="N15" s="819"/>
      <c r="O15" s="655"/>
      <c r="P15" s="695" t="s">
        <v>505</v>
      </c>
      <c r="Q15" s="876" t="s">
        <v>681</v>
      </c>
      <c r="R15" s="876"/>
      <c r="S15" s="876" t="s">
        <v>670</v>
      </c>
      <c r="T15" s="876"/>
      <c r="U15" s="896" t="s">
        <v>676</v>
      </c>
      <c r="V15" s="897"/>
      <c r="W15" s="897"/>
      <c r="X15" s="412"/>
      <c r="Y15" s="851" t="s">
        <v>506</v>
      </c>
      <c r="Z15" s="851"/>
      <c r="AA15" s="851"/>
      <c r="AB15" s="819"/>
      <c r="AC15" s="882"/>
      <c r="AD15" s="819"/>
      <c r="AP15" s="35"/>
    </row>
    <row r="16" spans="7:42" ht="33.75" customHeight="1">
      <c r="J16" s="85"/>
      <c r="K16" s="85"/>
      <c r="L16" s="819"/>
      <c r="M16" s="819"/>
      <c r="N16" s="819"/>
      <c r="O16" s="599"/>
      <c r="P16" s="696" t="s">
        <v>507</v>
      </c>
      <c r="Q16" s="412" t="s">
        <v>700</v>
      </c>
      <c r="R16" s="412" t="s">
        <v>675</v>
      </c>
      <c r="S16" s="412" t="s">
        <v>671</v>
      </c>
      <c r="T16" s="412" t="s">
        <v>672</v>
      </c>
      <c r="U16" s="412" t="s">
        <v>673</v>
      </c>
      <c r="V16" s="412" t="s">
        <v>674</v>
      </c>
      <c r="W16" s="412" t="s">
        <v>675</v>
      </c>
      <c r="X16" s="412"/>
      <c r="Y16" s="600" t="s">
        <v>276</v>
      </c>
      <c r="Z16" s="877" t="s">
        <v>275</v>
      </c>
      <c r="AA16" s="877"/>
      <c r="AB16" s="819"/>
      <c r="AC16" s="882"/>
      <c r="AD16" s="819"/>
      <c r="AP16" s="35"/>
    </row>
    <row r="17" spans="1:42" ht="12" customHeight="1">
      <c r="J17" s="85"/>
      <c r="K17" s="234">
        <v>1</v>
      </c>
      <c r="L17" s="692" t="s">
        <v>95</v>
      </c>
      <c r="M17" s="692" t="s">
        <v>51</v>
      </c>
      <c r="N17" s="729" t="str">
        <f ca="1">OFFSET(N17,0,-1)</f>
        <v>2</v>
      </c>
      <c r="O17" s="729" t="str">
        <f ca="1">OFFSET(O17,0,-1)</f>
        <v>2</v>
      </c>
      <c r="P17" s="697">
        <f t="shared" ref="P17:Z17" ca="1" si="0">OFFSET(P17,0,-1)+1</f>
        <v>3</v>
      </c>
      <c r="Q17" s="693">
        <f t="shared" ca="1" si="0"/>
        <v>4</v>
      </c>
      <c r="R17" s="693">
        <f t="shared" ca="1" si="0"/>
        <v>5</v>
      </c>
      <c r="S17" s="693">
        <f t="shared" ca="1" si="0"/>
        <v>6</v>
      </c>
      <c r="T17" s="693">
        <f t="shared" ca="1" si="0"/>
        <v>7</v>
      </c>
      <c r="U17" s="693">
        <f t="shared" ca="1" si="0"/>
        <v>8</v>
      </c>
      <c r="V17" s="693">
        <f t="shared" ca="1" si="0"/>
        <v>9</v>
      </c>
      <c r="W17" s="697">
        <f t="shared" ca="1" si="0"/>
        <v>10</v>
      </c>
      <c r="X17" s="729">
        <f ca="1">OFFSET(X17,0,-1)</f>
        <v>10</v>
      </c>
      <c r="Y17" s="693">
        <f t="shared" ca="1" si="0"/>
        <v>11</v>
      </c>
      <c r="Z17" s="895">
        <f t="shared" ca="1" si="0"/>
        <v>12</v>
      </c>
      <c r="AA17" s="895"/>
      <c r="AB17" s="693">
        <f ca="1">OFFSET(AB17,0,-2)+1</f>
        <v>13</v>
      </c>
      <c r="AC17" s="694">
        <f ca="1">OFFSET(AC17,0,-1)</f>
        <v>13</v>
      </c>
      <c r="AD17" s="693">
        <f ca="1">OFFSET(AD17,0,-1)+1</f>
        <v>14</v>
      </c>
    </row>
    <row r="18" spans="1:42" ht="22.5">
      <c r="A18" s="871">
        <v>1</v>
      </c>
      <c r="B18" s="675"/>
      <c r="C18" s="675"/>
      <c r="D18" s="675"/>
      <c r="E18" s="676"/>
      <c r="F18" s="676"/>
      <c r="G18" s="677"/>
      <c r="H18" s="677"/>
      <c r="I18" s="674"/>
      <c r="J18" s="646"/>
      <c r="K18" s="646"/>
      <c r="L18" s="691" t="e">
        <f ca="1">mergeValue(A18)</f>
        <v>#NAME?</v>
      </c>
      <c r="M18" s="617" t="s">
        <v>23</v>
      </c>
      <c r="N18" s="659"/>
      <c r="O18" s="869" t="str">
        <f>IF('Перечень тарифов'!J21="","","" &amp; 'Перечень тарифов'!J21 &amp; "")</f>
        <v>Тариф на горячую воду в закрытой системе горячего водоснабжения</v>
      </c>
      <c r="P18" s="869"/>
      <c r="Q18" s="869"/>
      <c r="R18" s="869"/>
      <c r="S18" s="869"/>
      <c r="T18" s="869"/>
      <c r="U18" s="869"/>
      <c r="V18" s="869"/>
      <c r="W18" s="869"/>
      <c r="X18" s="869"/>
      <c r="Y18" s="869"/>
      <c r="Z18" s="869"/>
      <c r="AA18" s="869"/>
      <c r="AB18" s="869"/>
      <c r="AC18" s="869"/>
      <c r="AD18" s="532" t="s">
        <v>513</v>
      </c>
    </row>
    <row r="19" spans="1:42" hidden="1">
      <c r="A19" s="871"/>
      <c r="B19" s="871">
        <v>1</v>
      </c>
      <c r="C19" s="675"/>
      <c r="D19" s="675"/>
      <c r="E19" s="678"/>
      <c r="F19" s="677"/>
      <c r="G19" s="677"/>
      <c r="H19" s="677"/>
      <c r="I19" s="652"/>
      <c r="J19" s="647"/>
      <c r="K19" s="629"/>
      <c r="L19" s="691" t="e">
        <f ca="1">mergeValue(A19) &amp;"."&amp; mergeValue(B19)</f>
        <v>#NAME?</v>
      </c>
      <c r="M19" s="636"/>
      <c r="N19" s="65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532"/>
    </row>
    <row r="20" spans="1:42" ht="45">
      <c r="A20" s="871"/>
      <c r="B20" s="871"/>
      <c r="C20" s="871">
        <v>1</v>
      </c>
      <c r="D20" s="675"/>
      <c r="E20" s="678"/>
      <c r="F20" s="677"/>
      <c r="G20" s="677"/>
      <c r="H20" s="677"/>
      <c r="I20" s="684"/>
      <c r="J20" s="647"/>
      <c r="K20" s="633"/>
      <c r="L20" s="691" t="e">
        <f ca="1">mergeValue(A20) &amp;"."&amp; mergeValue(B20)&amp;"."&amp; mergeValue(C20)</f>
        <v>#NAME?</v>
      </c>
      <c r="M20" s="637" t="s">
        <v>646</v>
      </c>
      <c r="N20" s="659"/>
      <c r="O20" s="869" t="str">
        <f>IF('Перечень тарифов'!R21="","","" &amp; 'Перечень тарифов'!R21 &amp; "")</f>
        <v>с наружной сетью ГВС с изолированными стояками с полотенцесушителями</v>
      </c>
      <c r="P20" s="869"/>
      <c r="Q20" s="869"/>
      <c r="R20" s="869"/>
      <c r="S20" s="869"/>
      <c r="T20" s="869"/>
      <c r="U20" s="869"/>
      <c r="V20" s="869"/>
      <c r="W20" s="869"/>
      <c r="X20" s="869"/>
      <c r="Y20" s="869"/>
      <c r="Z20" s="869"/>
      <c r="AA20" s="869"/>
      <c r="AB20" s="869"/>
      <c r="AC20" s="869"/>
      <c r="AD20" s="532" t="s">
        <v>647</v>
      </c>
      <c r="AH20" s="670"/>
    </row>
    <row r="21" spans="1:42" ht="33.75">
      <c r="A21" s="871"/>
      <c r="B21" s="871"/>
      <c r="C21" s="871"/>
      <c r="D21" s="871">
        <v>1</v>
      </c>
      <c r="E21" s="678"/>
      <c r="F21" s="677"/>
      <c r="G21" s="677"/>
      <c r="H21" s="884"/>
      <c r="I21" s="647"/>
      <c r="J21" s="647"/>
      <c r="K21" s="633"/>
      <c r="L21" s="691" t="e">
        <f ca="1">mergeValue(A21) &amp;"."&amp; mergeValue(B21)&amp;"."&amp; mergeValue(C21)&amp;"."&amp; mergeValue(D21)</f>
        <v>#NAME?</v>
      </c>
      <c r="M21" s="638" t="s">
        <v>411</v>
      </c>
      <c r="N21" s="659"/>
      <c r="O21" s="885"/>
      <c r="P21" s="885"/>
      <c r="Q21" s="885"/>
      <c r="R21" s="885"/>
      <c r="S21" s="885"/>
      <c r="T21" s="885"/>
      <c r="U21" s="885"/>
      <c r="V21" s="885"/>
      <c r="W21" s="885"/>
      <c r="X21" s="885"/>
      <c r="Y21" s="885"/>
      <c r="Z21" s="885"/>
      <c r="AA21" s="885"/>
      <c r="AB21" s="885"/>
      <c r="AC21" s="885"/>
      <c r="AD21" s="532" t="s">
        <v>677</v>
      </c>
      <c r="AH21" s="670"/>
    </row>
    <row r="22" spans="1:42" ht="33.75">
      <c r="A22" s="871"/>
      <c r="B22" s="871"/>
      <c r="C22" s="871"/>
      <c r="D22" s="871"/>
      <c r="E22" s="872" t="s">
        <v>95</v>
      </c>
      <c r="F22" s="675"/>
      <c r="G22" s="677"/>
      <c r="H22" s="884"/>
      <c r="I22" s="884"/>
      <c r="J22" s="751"/>
      <c r="K22" s="633"/>
      <c r="L22" s="691" t="e">
        <f ca="1">mergeValue(A22) &amp;"."&amp; mergeValue(B22)&amp;"."&amp; mergeValue(C22)&amp;"."&amp; mergeValue(D22)&amp;"."&amp; mergeValue(E22)</f>
        <v>#NAME?</v>
      </c>
      <c r="M22" s="642" t="s">
        <v>10</v>
      </c>
      <c r="N22" s="660"/>
      <c r="O22" s="887" t="s">
        <v>711</v>
      </c>
      <c r="P22" s="887"/>
      <c r="Q22" s="887"/>
      <c r="R22" s="887"/>
      <c r="S22" s="887"/>
      <c r="T22" s="887"/>
      <c r="U22" s="887"/>
      <c r="V22" s="887"/>
      <c r="W22" s="887"/>
      <c r="X22" s="887"/>
      <c r="Y22" s="887"/>
      <c r="Z22" s="887"/>
      <c r="AA22" s="887"/>
      <c r="AB22" s="887"/>
      <c r="AC22" s="887"/>
      <c r="AD22" s="532" t="s">
        <v>515</v>
      </c>
      <c r="AF22" s="670" t="e">
        <f ca="1">strCheckUnique(AG22:AG26)</f>
        <v>#NAME?</v>
      </c>
      <c r="AH22" s="670"/>
    </row>
    <row r="23" spans="1:42" ht="39.950000000000003" customHeight="1">
      <c r="A23" s="871"/>
      <c r="B23" s="871"/>
      <c r="C23" s="871"/>
      <c r="D23" s="871"/>
      <c r="E23" s="872"/>
      <c r="F23" s="871">
        <v>1</v>
      </c>
      <c r="G23" s="675"/>
      <c r="H23" s="884"/>
      <c r="I23" s="884"/>
      <c r="J23" s="884"/>
      <c r="K23" s="684"/>
      <c r="L23" s="691" t="e">
        <f ca="1">mergeValue(A23) &amp;"."&amp; mergeValue(B23)&amp;"."&amp; mergeValue(C23)&amp;"."&amp; mergeValue(D23)&amp;"."&amp; mergeValue(E23)&amp;"."&amp; mergeValue(F23)</f>
        <v>#NAME?</v>
      </c>
      <c r="M23" s="757" t="s">
        <v>2847</v>
      </c>
      <c r="N23" s="889"/>
      <c r="O23" s="649"/>
      <c r="P23" s="788">
        <v>163.69</v>
      </c>
      <c r="Q23" s="791"/>
      <c r="R23" s="791"/>
      <c r="S23" s="649"/>
      <c r="T23" s="649"/>
      <c r="U23" s="649"/>
      <c r="V23" s="649"/>
      <c r="W23" s="720"/>
      <c r="X23" s="649"/>
      <c r="Y23" s="878" t="s">
        <v>2603</v>
      </c>
      <c r="Z23" s="891" t="s">
        <v>86</v>
      </c>
      <c r="AA23" s="878" t="s">
        <v>2604</v>
      </c>
      <c r="AB23" s="891" t="s">
        <v>87</v>
      </c>
      <c r="AC23" s="658"/>
      <c r="AD23" s="873" t="s">
        <v>680</v>
      </c>
      <c r="AE23" s="665" t="e">
        <f ca="1">strCheckDate(O24:AC24)</f>
        <v>#NAME?</v>
      </c>
      <c r="AG23" s="670" t="str">
        <f>IF(M23="","",M23 )</f>
        <v>Население (тарифы указаны с учетом НДС)</v>
      </c>
      <c r="AH23" s="670"/>
      <c r="AI23" s="670"/>
      <c r="AJ23" s="670"/>
    </row>
    <row r="24" spans="1:42" ht="39.950000000000003" hidden="1" customHeight="1">
      <c r="A24" s="871"/>
      <c r="B24" s="871"/>
      <c r="C24" s="871"/>
      <c r="D24" s="871"/>
      <c r="E24" s="872"/>
      <c r="F24" s="871"/>
      <c r="G24" s="675"/>
      <c r="H24" s="884"/>
      <c r="I24" s="884"/>
      <c r="J24" s="884"/>
      <c r="K24" s="684"/>
      <c r="L24" s="641"/>
      <c r="M24" s="690"/>
      <c r="N24" s="889"/>
      <c r="O24" s="666"/>
      <c r="P24" s="666"/>
      <c r="Q24" s="663"/>
      <c r="R24" s="664" t="str">
        <f>Y23 &amp; "-" &amp; AA23</f>
        <v>01.12.2022-31.12.2023</v>
      </c>
      <c r="S24" s="664"/>
      <c r="T24" s="664"/>
      <c r="U24" s="664"/>
      <c r="V24" s="664"/>
      <c r="W24" s="734"/>
      <c r="X24" s="664"/>
      <c r="Y24" s="878"/>
      <c r="Z24" s="891"/>
      <c r="AA24" s="886"/>
      <c r="AB24" s="891"/>
      <c r="AC24" s="658"/>
      <c r="AD24" s="874"/>
      <c r="AH24" s="670"/>
    </row>
    <row r="25" spans="1:42" s="629" customFormat="1" ht="15" hidden="1" customHeight="1">
      <c r="A25" s="871"/>
      <c r="B25" s="871"/>
      <c r="C25" s="871"/>
      <c r="D25" s="871"/>
      <c r="E25" s="872"/>
      <c r="F25" s="871"/>
      <c r="G25" s="675"/>
      <c r="H25" s="884"/>
      <c r="I25" s="884"/>
      <c r="J25" s="884"/>
      <c r="K25" s="684"/>
      <c r="L25" s="634"/>
      <c r="M25" s="644"/>
      <c r="N25" s="650"/>
      <c r="O25" s="635"/>
      <c r="P25" s="635"/>
      <c r="Q25" s="635"/>
      <c r="R25" s="635"/>
      <c r="S25" s="635"/>
      <c r="T25" s="635"/>
      <c r="U25" s="635"/>
      <c r="V25" s="635"/>
      <c r="W25" s="705"/>
      <c r="X25" s="635"/>
      <c r="Y25" s="657"/>
      <c r="Z25" s="651"/>
      <c r="AA25" s="651"/>
      <c r="AB25" s="651"/>
      <c r="AC25" s="648"/>
      <c r="AD25" s="874"/>
      <c r="AE25" s="665"/>
      <c r="AF25" s="665"/>
      <c r="AG25" s="665"/>
      <c r="AH25" s="670"/>
      <c r="AI25" s="665"/>
      <c r="AJ25" s="665"/>
      <c r="AK25" s="665"/>
      <c r="AL25" s="665"/>
      <c r="AM25" s="665"/>
      <c r="AN25" s="665"/>
      <c r="AO25" s="665"/>
      <c r="AP25" s="665"/>
    </row>
    <row r="26" spans="1:42" customFormat="1" ht="15" customHeight="1">
      <c r="A26" s="871"/>
      <c r="B26" s="871"/>
      <c r="C26" s="871"/>
      <c r="D26" s="871"/>
      <c r="E26" s="872"/>
      <c r="F26" s="679"/>
      <c r="G26" s="677"/>
      <c r="H26" s="884"/>
      <c r="I26" s="884"/>
      <c r="J26" s="751"/>
      <c r="K26" s="653"/>
      <c r="L26" s="634"/>
      <c r="M26" s="643" t="s">
        <v>412</v>
      </c>
      <c r="N26" s="650"/>
      <c r="O26" s="635"/>
      <c r="P26" s="635"/>
      <c r="Q26" s="635"/>
      <c r="R26" s="635"/>
      <c r="S26" s="635"/>
      <c r="T26" s="635"/>
      <c r="U26" s="635"/>
      <c r="V26" s="635"/>
      <c r="W26" s="705"/>
      <c r="X26" s="635"/>
      <c r="Y26" s="657"/>
      <c r="Z26" s="651"/>
      <c r="AA26" s="651"/>
      <c r="AB26" s="651"/>
      <c r="AC26" s="648"/>
      <c r="AD26" s="875"/>
      <c r="AE26" s="667"/>
      <c r="AF26" s="667"/>
      <c r="AG26" s="667"/>
      <c r="AH26" s="670"/>
      <c r="AI26" s="667"/>
      <c r="AJ26" s="665"/>
      <c r="AK26" s="665"/>
      <c r="AL26" s="283"/>
      <c r="AM26" s="283"/>
      <c r="AN26" s="283"/>
      <c r="AO26" s="283"/>
      <c r="AP26" s="283"/>
    </row>
    <row r="27" spans="1:42" s="700" customFormat="1" ht="33.75">
      <c r="A27" s="871"/>
      <c r="B27" s="871"/>
      <c r="C27" s="871"/>
      <c r="D27" s="871"/>
      <c r="E27" s="872" t="s">
        <v>51</v>
      </c>
      <c r="F27" s="742"/>
      <c r="G27" s="781"/>
      <c r="H27" s="884"/>
      <c r="I27" s="884" t="s">
        <v>2835</v>
      </c>
      <c r="J27" s="751"/>
      <c r="K27" s="703"/>
      <c r="L27" s="784" t="e">
        <f ca="1">mergeValue(A27) &amp;"."&amp; mergeValue(B27)&amp;"."&amp; mergeValue(C27)&amp;"."&amp; mergeValue(D27)&amp;"."&amp; mergeValue(E27)</f>
        <v>#NAME?</v>
      </c>
      <c r="M27" s="713" t="s">
        <v>10</v>
      </c>
      <c r="N27" s="732"/>
      <c r="O27" s="887" t="s">
        <v>3</v>
      </c>
      <c r="P27" s="887"/>
      <c r="Q27" s="887"/>
      <c r="R27" s="887"/>
      <c r="S27" s="887"/>
      <c r="T27" s="887"/>
      <c r="U27" s="887"/>
      <c r="V27" s="887"/>
      <c r="W27" s="887"/>
      <c r="X27" s="887"/>
      <c r="Y27" s="887"/>
      <c r="Z27" s="887"/>
      <c r="AA27" s="887"/>
      <c r="AB27" s="887"/>
      <c r="AC27" s="887"/>
      <c r="AD27" s="532" t="s">
        <v>515</v>
      </c>
      <c r="AE27" s="735"/>
      <c r="AF27" s="738" t="e">
        <f ca="1">strCheckUnique(AG27:AG31)</f>
        <v>#NAME?</v>
      </c>
      <c r="AG27" s="735"/>
      <c r="AH27" s="738"/>
      <c r="AI27" s="735"/>
      <c r="AJ27" s="735"/>
      <c r="AK27" s="735"/>
      <c r="AL27" s="735"/>
      <c r="AM27" s="735"/>
      <c r="AN27" s="735"/>
      <c r="AO27" s="735"/>
      <c r="AP27" s="735"/>
    </row>
    <row r="28" spans="1:42" s="700" customFormat="1" ht="66" customHeight="1">
      <c r="A28" s="871"/>
      <c r="B28" s="871"/>
      <c r="C28" s="871"/>
      <c r="D28" s="871"/>
      <c r="E28" s="872"/>
      <c r="F28" s="871">
        <v>1</v>
      </c>
      <c r="G28" s="742"/>
      <c r="H28" s="884"/>
      <c r="I28" s="884"/>
      <c r="J28" s="884"/>
      <c r="K28" s="751"/>
      <c r="L28" s="784" t="e">
        <f ca="1">mergeValue(A28) &amp;"."&amp; mergeValue(B28)&amp;"."&amp; mergeValue(C28)&amp;"."&amp; mergeValue(D28)&amp;"."&amp; mergeValue(E28)&amp;"."&amp; mergeValue(F28)</f>
        <v>#NAME?</v>
      </c>
      <c r="M28" s="758" t="s">
        <v>2848</v>
      </c>
      <c r="N28" s="889"/>
      <c r="O28" s="720"/>
      <c r="P28" s="788">
        <v>136.41</v>
      </c>
      <c r="Q28" s="791"/>
      <c r="R28" s="791"/>
      <c r="S28" s="720"/>
      <c r="T28" s="720"/>
      <c r="U28" s="720"/>
      <c r="V28" s="720"/>
      <c r="W28" s="720"/>
      <c r="X28" s="720"/>
      <c r="Y28" s="878" t="s">
        <v>2603</v>
      </c>
      <c r="Z28" s="891" t="s">
        <v>86</v>
      </c>
      <c r="AA28" s="878" t="s">
        <v>2604</v>
      </c>
      <c r="AB28" s="891" t="s">
        <v>87</v>
      </c>
      <c r="AC28" s="730"/>
      <c r="AD28" s="868" t="s">
        <v>680</v>
      </c>
      <c r="AE28" s="735" t="e">
        <f ca="1">strCheckDate(O29:AC29)</f>
        <v>#NAME?</v>
      </c>
      <c r="AF28" s="735"/>
      <c r="AG28" s="738" t="str">
        <f>IF(M28="","",M28 )</f>
        <v>Иные потребители (тарифы указаны без учета НДС)</v>
      </c>
      <c r="AH28" s="738"/>
      <c r="AI28" s="738"/>
      <c r="AJ28" s="738"/>
      <c r="AK28" s="735"/>
      <c r="AL28" s="735"/>
      <c r="AM28" s="735"/>
      <c r="AN28" s="735"/>
      <c r="AO28" s="735"/>
      <c r="AP28" s="735"/>
    </row>
    <row r="29" spans="1:42" s="700" customFormat="1" ht="14.25" hidden="1" customHeight="1">
      <c r="A29" s="871"/>
      <c r="B29" s="871"/>
      <c r="C29" s="871"/>
      <c r="D29" s="871"/>
      <c r="E29" s="872"/>
      <c r="F29" s="871"/>
      <c r="G29" s="742"/>
      <c r="H29" s="884"/>
      <c r="I29" s="884"/>
      <c r="J29" s="884"/>
      <c r="K29" s="751"/>
      <c r="L29" s="712"/>
      <c r="M29" s="754"/>
      <c r="N29" s="889"/>
      <c r="O29" s="736"/>
      <c r="P29" s="736"/>
      <c r="Q29" s="733"/>
      <c r="R29" s="734" t="str">
        <f>Y28 &amp; "-" &amp; AA28</f>
        <v>01.12.2022-31.12.2023</v>
      </c>
      <c r="S29" s="734"/>
      <c r="T29" s="734"/>
      <c r="U29" s="734"/>
      <c r="V29" s="734"/>
      <c r="W29" s="734"/>
      <c r="X29" s="734"/>
      <c r="Y29" s="878"/>
      <c r="Z29" s="891"/>
      <c r="AA29" s="886"/>
      <c r="AB29" s="891"/>
      <c r="AC29" s="730"/>
      <c r="AD29" s="868"/>
      <c r="AE29" s="735"/>
      <c r="AF29" s="735"/>
      <c r="AG29" s="735"/>
      <c r="AH29" s="738"/>
      <c r="AI29" s="735"/>
      <c r="AJ29" s="735"/>
      <c r="AK29" s="735"/>
      <c r="AL29" s="735"/>
      <c r="AM29" s="735"/>
      <c r="AN29" s="735"/>
      <c r="AO29" s="735"/>
      <c r="AP29" s="735"/>
    </row>
    <row r="30" spans="1:42" s="700" customFormat="1" ht="14.25" hidden="1" customHeight="1">
      <c r="A30" s="871"/>
      <c r="B30" s="871"/>
      <c r="C30" s="871"/>
      <c r="D30" s="871"/>
      <c r="E30" s="872"/>
      <c r="F30" s="871"/>
      <c r="G30" s="742"/>
      <c r="H30" s="884"/>
      <c r="I30" s="884"/>
      <c r="J30" s="884"/>
      <c r="K30" s="751"/>
      <c r="L30" s="704"/>
      <c r="M30" s="715"/>
      <c r="N30" s="721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28"/>
      <c r="Z30" s="722"/>
      <c r="AA30" s="722"/>
      <c r="AB30" s="722"/>
      <c r="AC30" s="719"/>
      <c r="AD30" s="868"/>
      <c r="AE30" s="735"/>
      <c r="AF30" s="735"/>
      <c r="AG30" s="735"/>
      <c r="AH30" s="738"/>
      <c r="AI30" s="735"/>
      <c r="AJ30" s="735"/>
      <c r="AK30" s="735"/>
      <c r="AL30" s="735"/>
      <c r="AM30" s="735"/>
      <c r="AN30" s="735"/>
      <c r="AO30" s="735"/>
      <c r="AP30" s="735"/>
    </row>
    <row r="31" spans="1:42" s="699" customFormat="1" ht="15" customHeight="1">
      <c r="A31" s="871"/>
      <c r="B31" s="871"/>
      <c r="C31" s="871"/>
      <c r="D31" s="871"/>
      <c r="E31" s="872"/>
      <c r="F31" s="746" t="s">
        <v>255</v>
      </c>
      <c r="G31" s="781"/>
      <c r="H31" s="884"/>
      <c r="I31" s="884"/>
      <c r="J31" s="751"/>
      <c r="K31" s="724"/>
      <c r="L31" s="704"/>
      <c r="M31" s="714" t="s">
        <v>412</v>
      </c>
      <c r="N31" s="721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28"/>
      <c r="Z31" s="722"/>
      <c r="AA31" s="722"/>
      <c r="AB31" s="722"/>
      <c r="AC31" s="719"/>
      <c r="AD31" s="868"/>
      <c r="AE31" s="737"/>
      <c r="AF31" s="737"/>
      <c r="AG31" s="737"/>
      <c r="AH31" s="738"/>
      <c r="AI31" s="737"/>
      <c r="AJ31" s="735"/>
      <c r="AK31" s="735"/>
      <c r="AL31" s="737"/>
      <c r="AM31" s="737"/>
      <c r="AN31" s="737"/>
      <c r="AO31" s="737"/>
      <c r="AP31" s="737"/>
    </row>
    <row r="32" spans="1:42" customFormat="1">
      <c r="A32" s="871"/>
      <c r="B32" s="871"/>
      <c r="C32" s="871"/>
      <c r="D32" s="871"/>
      <c r="E32" s="678"/>
      <c r="F32" s="679"/>
      <c r="G32" s="677"/>
      <c r="H32" s="884"/>
      <c r="I32" s="632"/>
      <c r="J32" s="632"/>
      <c r="K32" s="653"/>
      <c r="L32" s="688"/>
      <c r="M32" s="258" t="s">
        <v>13</v>
      </c>
      <c r="N32" s="689"/>
      <c r="O32" s="687"/>
      <c r="P32" s="687"/>
      <c r="Q32" s="687"/>
      <c r="R32" s="687"/>
      <c r="S32" s="687"/>
      <c r="T32" s="687"/>
      <c r="U32" s="687"/>
      <c r="V32" s="687"/>
      <c r="W32" s="725"/>
      <c r="X32" s="687"/>
      <c r="Y32" s="686"/>
      <c r="Z32" s="156"/>
      <c r="AA32" s="156"/>
      <c r="AB32" s="689"/>
      <c r="AC32" s="156"/>
      <c r="AD32" s="184"/>
      <c r="AE32" s="667"/>
      <c r="AF32" s="667"/>
      <c r="AG32" s="667"/>
      <c r="AH32" s="667"/>
      <c r="AI32" s="667"/>
      <c r="AJ32" s="667"/>
      <c r="AK32" s="667"/>
      <c r="AL32" s="283"/>
      <c r="AM32" s="283"/>
      <c r="AN32" s="283"/>
      <c r="AO32" s="283"/>
      <c r="AP32" s="283"/>
    </row>
    <row r="33" spans="1:42" customFormat="1">
      <c r="A33" s="871"/>
      <c r="B33" s="871"/>
      <c r="C33" s="871"/>
      <c r="D33" s="680"/>
      <c r="E33" s="680"/>
      <c r="F33" s="681"/>
      <c r="G33" s="680"/>
      <c r="H33" s="677"/>
      <c r="I33" s="653"/>
      <c r="J33" s="632"/>
      <c r="K33" s="646"/>
      <c r="L33" s="111"/>
      <c r="M33" s="161" t="s">
        <v>413</v>
      </c>
      <c r="N33" s="160"/>
      <c r="O33" s="635"/>
      <c r="P33" s="635"/>
      <c r="Q33" s="635"/>
      <c r="R33" s="635"/>
      <c r="S33" s="635"/>
      <c r="T33" s="635"/>
      <c r="U33" s="635"/>
      <c r="V33" s="635"/>
      <c r="W33" s="705"/>
      <c r="X33" s="635"/>
      <c r="Y33" s="657"/>
      <c r="Z33" s="651"/>
      <c r="AA33" s="651"/>
      <c r="AB33" s="650"/>
      <c r="AC33" s="651"/>
      <c r="AD33" s="648"/>
      <c r="AE33" s="667"/>
      <c r="AF33" s="667"/>
      <c r="AG33" s="667"/>
      <c r="AH33" s="667"/>
      <c r="AI33" s="667"/>
      <c r="AJ33" s="667"/>
      <c r="AK33" s="667"/>
      <c r="AL33" s="283"/>
      <c r="AM33" s="283"/>
      <c r="AN33" s="283"/>
      <c r="AO33" s="283"/>
      <c r="AP33" s="283"/>
    </row>
    <row r="34" spans="1:42" s="700" customFormat="1" ht="45">
      <c r="A34" s="871"/>
      <c r="B34" s="871"/>
      <c r="C34" s="871">
        <v>2</v>
      </c>
      <c r="D34" s="742"/>
      <c r="E34" s="745" t="s">
        <v>255</v>
      </c>
      <c r="F34" s="781"/>
      <c r="G34" s="781"/>
      <c r="H34" s="781"/>
      <c r="I34" s="751"/>
      <c r="J34" s="783"/>
      <c r="K34" s="703"/>
      <c r="L34" s="784" t="e">
        <f ca="1">mergeValue(A34) &amp;"."&amp; mergeValue(B34)&amp;"."&amp; mergeValue(C34)</f>
        <v>#NAME?</v>
      </c>
      <c r="M34" s="707" t="s">
        <v>646</v>
      </c>
      <c r="N34" s="731"/>
      <c r="O34" s="869" t="str">
        <f>IF('Перечень тарифов'!R22="","","" &amp; 'Перечень тарифов'!R22 &amp; "")</f>
        <v>с наружной сетью ГВС с изолированными стояками без полотенцесушителей</v>
      </c>
      <c r="P34" s="869"/>
      <c r="Q34" s="869"/>
      <c r="R34" s="869"/>
      <c r="S34" s="869"/>
      <c r="T34" s="869"/>
      <c r="U34" s="869"/>
      <c r="V34" s="869"/>
      <c r="W34" s="869"/>
      <c r="X34" s="869"/>
      <c r="Y34" s="869"/>
      <c r="Z34" s="869"/>
      <c r="AA34" s="869"/>
      <c r="AB34" s="869"/>
      <c r="AC34" s="869"/>
      <c r="AD34" s="532" t="s">
        <v>647</v>
      </c>
      <c r="AE34" s="735"/>
      <c r="AF34" s="735"/>
      <c r="AG34" s="735"/>
      <c r="AH34" s="738"/>
      <c r="AI34" s="735"/>
      <c r="AJ34" s="735"/>
      <c r="AK34" s="735"/>
      <c r="AL34" s="735"/>
      <c r="AM34" s="735"/>
      <c r="AN34" s="735"/>
      <c r="AO34" s="735"/>
      <c r="AP34" s="735"/>
    </row>
    <row r="35" spans="1:42" s="700" customFormat="1" ht="33.75">
      <c r="A35" s="871"/>
      <c r="B35" s="871"/>
      <c r="C35" s="871"/>
      <c r="D35" s="871">
        <v>1</v>
      </c>
      <c r="E35" s="745" t="s">
        <v>255</v>
      </c>
      <c r="F35" s="781"/>
      <c r="G35" s="781"/>
      <c r="H35" s="884"/>
      <c r="I35" s="783"/>
      <c r="J35" s="783"/>
      <c r="K35" s="703"/>
      <c r="L35" s="784" t="e">
        <f ca="1">mergeValue(A35) &amp;"."&amp; mergeValue(B35)&amp;"."&amp; mergeValue(C35)&amp;"."&amp; mergeValue(D35)</f>
        <v>#NAME?</v>
      </c>
      <c r="M35" s="708" t="s">
        <v>411</v>
      </c>
      <c r="N35" s="731"/>
      <c r="O35" s="885"/>
      <c r="P35" s="885"/>
      <c r="Q35" s="885"/>
      <c r="R35" s="885"/>
      <c r="S35" s="885"/>
      <c r="T35" s="885"/>
      <c r="U35" s="885"/>
      <c r="V35" s="885"/>
      <c r="W35" s="885"/>
      <c r="X35" s="885"/>
      <c r="Y35" s="885"/>
      <c r="Z35" s="885"/>
      <c r="AA35" s="885"/>
      <c r="AB35" s="885"/>
      <c r="AC35" s="885"/>
      <c r="AD35" s="532" t="s">
        <v>677</v>
      </c>
      <c r="AE35" s="735"/>
      <c r="AF35" s="735"/>
      <c r="AG35" s="735"/>
      <c r="AH35" s="738"/>
      <c r="AI35" s="735"/>
      <c r="AJ35" s="735"/>
      <c r="AK35" s="735"/>
      <c r="AL35" s="735"/>
      <c r="AM35" s="735"/>
      <c r="AN35" s="735"/>
      <c r="AO35" s="735"/>
      <c r="AP35" s="735"/>
    </row>
    <row r="36" spans="1:42" s="700" customFormat="1" ht="33.75">
      <c r="A36" s="871"/>
      <c r="B36" s="871"/>
      <c r="C36" s="871"/>
      <c r="D36" s="871"/>
      <c r="E36" s="872" t="s">
        <v>95</v>
      </c>
      <c r="F36" s="742"/>
      <c r="G36" s="781"/>
      <c r="H36" s="884"/>
      <c r="I36" s="884"/>
      <c r="J36" s="751"/>
      <c r="K36" s="703"/>
      <c r="L36" s="784" t="e">
        <f ca="1">mergeValue(A36) &amp;"."&amp; mergeValue(B36)&amp;"."&amp; mergeValue(C36)&amp;"."&amp; mergeValue(D36)&amp;"."&amp; mergeValue(E36)</f>
        <v>#NAME?</v>
      </c>
      <c r="M36" s="713" t="s">
        <v>10</v>
      </c>
      <c r="N36" s="732"/>
      <c r="O36" s="887" t="s">
        <v>711</v>
      </c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887"/>
      <c r="AC36" s="887"/>
      <c r="AD36" s="532" t="s">
        <v>515</v>
      </c>
      <c r="AE36" s="735"/>
      <c r="AF36" s="738" t="e">
        <f ca="1">strCheckUnique(AG36:AG40)</f>
        <v>#NAME?</v>
      </c>
      <c r="AG36" s="735"/>
      <c r="AH36" s="738"/>
      <c r="AI36" s="735"/>
      <c r="AJ36" s="735"/>
      <c r="AK36" s="735"/>
      <c r="AL36" s="735"/>
      <c r="AM36" s="735"/>
      <c r="AN36" s="735"/>
      <c r="AO36" s="735"/>
      <c r="AP36" s="735"/>
    </row>
    <row r="37" spans="1:42" s="700" customFormat="1" ht="66" customHeight="1">
      <c r="A37" s="871"/>
      <c r="B37" s="871"/>
      <c r="C37" s="871"/>
      <c r="D37" s="871"/>
      <c r="E37" s="872"/>
      <c r="F37" s="871">
        <v>1</v>
      </c>
      <c r="G37" s="742"/>
      <c r="H37" s="884"/>
      <c r="I37" s="884"/>
      <c r="J37" s="884"/>
      <c r="K37" s="751"/>
      <c r="L37" s="784" t="e">
        <f ca="1">mergeValue(A37) &amp;"."&amp; mergeValue(B37)&amp;"."&amp; mergeValue(C37)&amp;"."&amp; mergeValue(D37)&amp;"."&amp; mergeValue(E37)&amp;"."&amp; mergeValue(F37)</f>
        <v>#NAME?</v>
      </c>
      <c r="M37" s="758" t="s">
        <v>2847</v>
      </c>
      <c r="N37" s="889"/>
      <c r="O37" s="720"/>
      <c r="P37" s="788">
        <v>152.82</v>
      </c>
      <c r="Q37" s="791"/>
      <c r="R37" s="791"/>
      <c r="S37" s="720"/>
      <c r="T37" s="720"/>
      <c r="U37" s="720"/>
      <c r="V37" s="720"/>
      <c r="W37" s="720"/>
      <c r="X37" s="720"/>
      <c r="Y37" s="878" t="s">
        <v>2603</v>
      </c>
      <c r="Z37" s="891" t="s">
        <v>86</v>
      </c>
      <c r="AA37" s="878" t="s">
        <v>2604</v>
      </c>
      <c r="AB37" s="891" t="s">
        <v>87</v>
      </c>
      <c r="AC37" s="730"/>
      <c r="AD37" s="868" t="s">
        <v>680</v>
      </c>
      <c r="AE37" s="735" t="e">
        <f ca="1">strCheckDate(O38:AC38)</f>
        <v>#NAME?</v>
      </c>
      <c r="AF37" s="735"/>
      <c r="AG37" s="738" t="str">
        <f>IF(M37="","",M37 )</f>
        <v>Население (тарифы указаны с учетом НДС)</v>
      </c>
      <c r="AH37" s="738"/>
      <c r="AI37" s="738"/>
      <c r="AJ37" s="738"/>
      <c r="AK37" s="735"/>
      <c r="AL37" s="735"/>
      <c r="AM37" s="735"/>
      <c r="AN37" s="735"/>
      <c r="AO37" s="735"/>
      <c r="AP37" s="735"/>
    </row>
    <row r="38" spans="1:42" s="700" customFormat="1" ht="14.25" hidden="1" customHeight="1">
      <c r="A38" s="871"/>
      <c r="B38" s="871"/>
      <c r="C38" s="871"/>
      <c r="D38" s="871"/>
      <c r="E38" s="872"/>
      <c r="F38" s="871"/>
      <c r="G38" s="742"/>
      <c r="H38" s="884"/>
      <c r="I38" s="884"/>
      <c r="J38" s="884"/>
      <c r="K38" s="751"/>
      <c r="L38" s="712"/>
      <c r="M38" s="754"/>
      <c r="N38" s="889"/>
      <c r="O38" s="736"/>
      <c r="P38" s="736"/>
      <c r="Q38" s="733"/>
      <c r="R38" s="734" t="str">
        <f>Y37 &amp; "-" &amp; AA37</f>
        <v>01.12.2022-31.12.2023</v>
      </c>
      <c r="S38" s="734"/>
      <c r="T38" s="734"/>
      <c r="U38" s="734"/>
      <c r="V38" s="734"/>
      <c r="W38" s="734"/>
      <c r="X38" s="734"/>
      <c r="Y38" s="878"/>
      <c r="Z38" s="891"/>
      <c r="AA38" s="886"/>
      <c r="AB38" s="891"/>
      <c r="AC38" s="730"/>
      <c r="AD38" s="868"/>
      <c r="AE38" s="735"/>
      <c r="AF38" s="735"/>
      <c r="AG38" s="735"/>
      <c r="AH38" s="738"/>
      <c r="AI38" s="735"/>
      <c r="AJ38" s="735"/>
      <c r="AK38" s="735"/>
      <c r="AL38" s="735"/>
      <c r="AM38" s="735"/>
      <c r="AN38" s="735"/>
      <c r="AO38" s="735"/>
      <c r="AP38" s="735"/>
    </row>
    <row r="39" spans="1:42" s="700" customFormat="1" ht="14.25" hidden="1" customHeight="1">
      <c r="A39" s="871"/>
      <c r="B39" s="871"/>
      <c r="C39" s="871"/>
      <c r="D39" s="871"/>
      <c r="E39" s="872"/>
      <c r="F39" s="871"/>
      <c r="G39" s="742"/>
      <c r="H39" s="884"/>
      <c r="I39" s="884"/>
      <c r="J39" s="884"/>
      <c r="K39" s="751"/>
      <c r="L39" s="704"/>
      <c r="M39" s="715"/>
      <c r="N39" s="721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728"/>
      <c r="Z39" s="722"/>
      <c r="AA39" s="722"/>
      <c r="AB39" s="722"/>
      <c r="AC39" s="719"/>
      <c r="AD39" s="868"/>
      <c r="AE39" s="735"/>
      <c r="AF39" s="735"/>
      <c r="AG39" s="735"/>
      <c r="AH39" s="738"/>
      <c r="AI39" s="735"/>
      <c r="AJ39" s="735"/>
      <c r="AK39" s="735"/>
      <c r="AL39" s="735"/>
      <c r="AM39" s="735"/>
      <c r="AN39" s="735"/>
      <c r="AO39" s="735"/>
      <c r="AP39" s="735"/>
    </row>
    <row r="40" spans="1:42" s="699" customFormat="1" ht="15" customHeight="1">
      <c r="A40" s="871"/>
      <c r="B40" s="871"/>
      <c r="C40" s="871"/>
      <c r="D40" s="871"/>
      <c r="E40" s="872"/>
      <c r="F40" s="746" t="s">
        <v>255</v>
      </c>
      <c r="G40" s="781"/>
      <c r="H40" s="884"/>
      <c r="I40" s="884"/>
      <c r="J40" s="751"/>
      <c r="K40" s="724"/>
      <c r="L40" s="704"/>
      <c r="M40" s="714" t="s">
        <v>412</v>
      </c>
      <c r="N40" s="721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28"/>
      <c r="Z40" s="722"/>
      <c r="AA40" s="722"/>
      <c r="AB40" s="722"/>
      <c r="AC40" s="719"/>
      <c r="AD40" s="868"/>
      <c r="AE40" s="737"/>
      <c r="AF40" s="737"/>
      <c r="AG40" s="737"/>
      <c r="AH40" s="738"/>
      <c r="AI40" s="737"/>
      <c r="AJ40" s="735"/>
      <c r="AK40" s="735"/>
      <c r="AL40" s="737"/>
      <c r="AM40" s="737"/>
      <c r="AN40" s="737"/>
      <c r="AO40" s="737"/>
      <c r="AP40" s="737"/>
    </row>
    <row r="41" spans="1:42" s="700" customFormat="1" ht="33.75">
      <c r="A41" s="871"/>
      <c r="B41" s="871"/>
      <c r="C41" s="871"/>
      <c r="D41" s="871"/>
      <c r="E41" s="872" t="s">
        <v>51</v>
      </c>
      <c r="F41" s="742"/>
      <c r="G41" s="781"/>
      <c r="H41" s="884"/>
      <c r="I41" s="884" t="s">
        <v>2835</v>
      </c>
      <c r="J41" s="751"/>
      <c r="K41" s="703"/>
      <c r="L41" s="784" t="e">
        <f ca="1">mergeValue(A41) &amp;"."&amp; mergeValue(B41)&amp;"."&amp; mergeValue(C41)&amp;"."&amp; mergeValue(D41)&amp;"."&amp; mergeValue(E41)</f>
        <v>#NAME?</v>
      </c>
      <c r="M41" s="713" t="s">
        <v>10</v>
      </c>
      <c r="N41" s="732"/>
      <c r="O41" s="887" t="s">
        <v>3</v>
      </c>
      <c r="P41" s="887"/>
      <c r="Q41" s="887"/>
      <c r="R41" s="887"/>
      <c r="S41" s="887"/>
      <c r="T41" s="887"/>
      <c r="U41" s="887"/>
      <c r="V41" s="887"/>
      <c r="W41" s="887"/>
      <c r="X41" s="887"/>
      <c r="Y41" s="887"/>
      <c r="Z41" s="887"/>
      <c r="AA41" s="887"/>
      <c r="AB41" s="887"/>
      <c r="AC41" s="887"/>
      <c r="AD41" s="532" t="s">
        <v>515</v>
      </c>
      <c r="AE41" s="735"/>
      <c r="AF41" s="738" t="e">
        <f ca="1">strCheckUnique(AG41:AG45)</f>
        <v>#NAME?</v>
      </c>
      <c r="AG41" s="735"/>
      <c r="AH41" s="738"/>
      <c r="AI41" s="735"/>
      <c r="AJ41" s="735"/>
      <c r="AK41" s="735"/>
      <c r="AL41" s="735"/>
      <c r="AM41" s="735"/>
      <c r="AN41" s="735"/>
      <c r="AO41" s="735"/>
      <c r="AP41" s="735"/>
    </row>
    <row r="42" spans="1:42" s="700" customFormat="1" ht="66" customHeight="1">
      <c r="A42" s="871"/>
      <c r="B42" s="871"/>
      <c r="C42" s="871"/>
      <c r="D42" s="871"/>
      <c r="E42" s="872"/>
      <c r="F42" s="871">
        <v>1</v>
      </c>
      <c r="G42" s="742"/>
      <c r="H42" s="884"/>
      <c r="I42" s="884"/>
      <c r="J42" s="884"/>
      <c r="K42" s="751"/>
      <c r="L42" s="784" t="e">
        <f ca="1">mergeValue(A42) &amp;"."&amp; mergeValue(B42)&amp;"."&amp; mergeValue(C42)&amp;"."&amp; mergeValue(D42)&amp;"."&amp; mergeValue(E42)&amp;"."&amp; mergeValue(F42)</f>
        <v>#NAME?</v>
      </c>
      <c r="M42" s="758" t="s">
        <v>2848</v>
      </c>
      <c r="N42" s="889"/>
      <c r="O42" s="720"/>
      <c r="P42" s="788">
        <v>127.35</v>
      </c>
      <c r="Q42" s="791"/>
      <c r="R42" s="791"/>
      <c r="S42" s="720"/>
      <c r="T42" s="720"/>
      <c r="U42" s="720"/>
      <c r="V42" s="720"/>
      <c r="W42" s="720"/>
      <c r="X42" s="720"/>
      <c r="Y42" s="878" t="s">
        <v>2603</v>
      </c>
      <c r="Z42" s="891" t="s">
        <v>86</v>
      </c>
      <c r="AA42" s="878" t="s">
        <v>2604</v>
      </c>
      <c r="AB42" s="891" t="s">
        <v>87</v>
      </c>
      <c r="AC42" s="730"/>
      <c r="AD42" s="868" t="s">
        <v>680</v>
      </c>
      <c r="AE42" s="735" t="e">
        <f ca="1">strCheckDate(O43:AC43)</f>
        <v>#NAME?</v>
      </c>
      <c r="AF42" s="735"/>
      <c r="AG42" s="738" t="str">
        <f>IF(M42="","",M42 )</f>
        <v>Иные потребители (тарифы указаны без учета НДС)</v>
      </c>
      <c r="AH42" s="738"/>
      <c r="AI42" s="738"/>
      <c r="AJ42" s="738"/>
      <c r="AK42" s="735"/>
      <c r="AL42" s="735"/>
      <c r="AM42" s="735"/>
      <c r="AN42" s="735"/>
      <c r="AO42" s="735"/>
      <c r="AP42" s="735"/>
    </row>
    <row r="43" spans="1:42" s="700" customFormat="1" ht="14.25" hidden="1" customHeight="1">
      <c r="A43" s="871"/>
      <c r="B43" s="871"/>
      <c r="C43" s="871"/>
      <c r="D43" s="871"/>
      <c r="E43" s="872"/>
      <c r="F43" s="871"/>
      <c r="G43" s="742"/>
      <c r="H43" s="884"/>
      <c r="I43" s="884"/>
      <c r="J43" s="884"/>
      <c r="K43" s="751"/>
      <c r="L43" s="712"/>
      <c r="M43" s="754"/>
      <c r="N43" s="889"/>
      <c r="O43" s="736"/>
      <c r="P43" s="736"/>
      <c r="Q43" s="733"/>
      <c r="R43" s="734" t="str">
        <f>Y42 &amp; "-" &amp; AA42</f>
        <v>01.12.2022-31.12.2023</v>
      </c>
      <c r="S43" s="734"/>
      <c r="T43" s="734"/>
      <c r="U43" s="734"/>
      <c r="V43" s="734"/>
      <c r="W43" s="734"/>
      <c r="X43" s="734"/>
      <c r="Y43" s="878"/>
      <c r="Z43" s="891"/>
      <c r="AA43" s="886"/>
      <c r="AB43" s="891"/>
      <c r="AC43" s="730"/>
      <c r="AD43" s="868"/>
      <c r="AE43" s="735"/>
      <c r="AF43" s="735"/>
      <c r="AG43" s="735"/>
      <c r="AH43" s="738"/>
      <c r="AI43" s="735"/>
      <c r="AJ43" s="735"/>
      <c r="AK43" s="735"/>
      <c r="AL43" s="735"/>
      <c r="AM43" s="735"/>
      <c r="AN43" s="735"/>
      <c r="AO43" s="735"/>
      <c r="AP43" s="735"/>
    </row>
    <row r="44" spans="1:42" s="700" customFormat="1" ht="14.25" hidden="1" customHeight="1">
      <c r="A44" s="871"/>
      <c r="B44" s="871"/>
      <c r="C44" s="871"/>
      <c r="D44" s="871"/>
      <c r="E44" s="872"/>
      <c r="F44" s="871"/>
      <c r="G44" s="742"/>
      <c r="H44" s="884"/>
      <c r="I44" s="884"/>
      <c r="J44" s="884"/>
      <c r="K44" s="751"/>
      <c r="L44" s="704"/>
      <c r="M44" s="715"/>
      <c r="N44" s="721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28"/>
      <c r="Z44" s="722"/>
      <c r="AA44" s="722"/>
      <c r="AB44" s="722"/>
      <c r="AC44" s="719"/>
      <c r="AD44" s="868"/>
      <c r="AE44" s="735"/>
      <c r="AF44" s="735"/>
      <c r="AG44" s="735"/>
      <c r="AH44" s="738"/>
      <c r="AI44" s="735"/>
      <c r="AJ44" s="735"/>
      <c r="AK44" s="735"/>
      <c r="AL44" s="735"/>
      <c r="AM44" s="735"/>
      <c r="AN44" s="735"/>
      <c r="AO44" s="735"/>
      <c r="AP44" s="735"/>
    </row>
    <row r="45" spans="1:42" s="699" customFormat="1" ht="15" customHeight="1">
      <c r="A45" s="871"/>
      <c r="B45" s="871"/>
      <c r="C45" s="871"/>
      <c r="D45" s="871"/>
      <c r="E45" s="872"/>
      <c r="F45" s="746" t="s">
        <v>255</v>
      </c>
      <c r="G45" s="781"/>
      <c r="H45" s="884"/>
      <c r="I45" s="884"/>
      <c r="J45" s="751"/>
      <c r="K45" s="724"/>
      <c r="L45" s="704"/>
      <c r="M45" s="714" t="s">
        <v>412</v>
      </c>
      <c r="N45" s="721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28"/>
      <c r="Z45" s="722"/>
      <c r="AA45" s="722"/>
      <c r="AB45" s="722"/>
      <c r="AC45" s="719"/>
      <c r="AD45" s="868"/>
      <c r="AE45" s="737"/>
      <c r="AF45" s="737"/>
      <c r="AG45" s="737"/>
      <c r="AH45" s="738"/>
      <c r="AI45" s="737"/>
      <c r="AJ45" s="735"/>
      <c r="AK45" s="735"/>
      <c r="AL45" s="737"/>
      <c r="AM45" s="737"/>
      <c r="AN45" s="737"/>
      <c r="AO45" s="737"/>
      <c r="AP45" s="737"/>
    </row>
    <row r="46" spans="1:42" s="699" customFormat="1">
      <c r="A46" s="871"/>
      <c r="B46" s="871"/>
      <c r="C46" s="871"/>
      <c r="D46" s="871"/>
      <c r="E46" s="745" t="s">
        <v>255</v>
      </c>
      <c r="F46" s="746" t="s">
        <v>255</v>
      </c>
      <c r="G46" s="781"/>
      <c r="H46" s="884"/>
      <c r="I46" s="702"/>
      <c r="J46" s="702"/>
      <c r="K46" s="724"/>
      <c r="L46" s="704"/>
      <c r="M46" s="711" t="s">
        <v>13</v>
      </c>
      <c r="N46" s="721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28"/>
      <c r="Z46" s="722"/>
      <c r="AA46" s="722"/>
      <c r="AB46" s="721"/>
      <c r="AC46" s="722"/>
      <c r="AD46" s="719"/>
      <c r="AE46" s="737"/>
      <c r="AF46" s="737"/>
      <c r="AG46" s="737"/>
      <c r="AH46" s="737"/>
      <c r="AI46" s="737"/>
      <c r="AJ46" s="737"/>
      <c r="AK46" s="737"/>
      <c r="AL46" s="737"/>
      <c r="AM46" s="737"/>
      <c r="AN46" s="737"/>
      <c r="AO46" s="737"/>
      <c r="AP46" s="737"/>
    </row>
    <row r="47" spans="1:42" s="699" customFormat="1">
      <c r="A47" s="871"/>
      <c r="B47" s="871"/>
      <c r="C47" s="871"/>
      <c r="D47" s="747" t="s">
        <v>255</v>
      </c>
      <c r="E47" s="747" t="s">
        <v>255</v>
      </c>
      <c r="F47" s="748" t="s">
        <v>255</v>
      </c>
      <c r="G47" s="747" t="s">
        <v>255</v>
      </c>
      <c r="H47" s="781"/>
      <c r="I47" s="724"/>
      <c r="J47" s="702"/>
      <c r="K47" s="717"/>
      <c r="L47" s="704"/>
      <c r="M47" s="710" t="s">
        <v>413</v>
      </c>
      <c r="N47" s="709"/>
      <c r="O47" s="705"/>
      <c r="P47" s="705"/>
      <c r="Q47" s="705"/>
      <c r="R47" s="705"/>
      <c r="S47" s="705"/>
      <c r="T47" s="705"/>
      <c r="U47" s="705"/>
      <c r="V47" s="705"/>
      <c r="W47" s="705"/>
      <c r="X47" s="705"/>
      <c r="Y47" s="728"/>
      <c r="Z47" s="722"/>
      <c r="AA47" s="722"/>
      <c r="AB47" s="721"/>
      <c r="AC47" s="722"/>
      <c r="AD47" s="719"/>
      <c r="AE47" s="737"/>
      <c r="AF47" s="737"/>
      <c r="AG47" s="737"/>
      <c r="AH47" s="737"/>
      <c r="AI47" s="737"/>
      <c r="AJ47" s="737"/>
      <c r="AK47" s="737"/>
      <c r="AL47" s="737"/>
      <c r="AM47" s="737"/>
      <c r="AN47" s="737"/>
      <c r="AO47" s="737"/>
      <c r="AP47" s="737"/>
    </row>
    <row r="48" spans="1:42" s="700" customFormat="1" ht="45">
      <c r="A48" s="871"/>
      <c r="B48" s="871"/>
      <c r="C48" s="871">
        <v>3</v>
      </c>
      <c r="D48" s="742"/>
      <c r="E48" s="745" t="s">
        <v>255</v>
      </c>
      <c r="F48" s="781"/>
      <c r="G48" s="781"/>
      <c r="H48" s="781"/>
      <c r="I48" s="751"/>
      <c r="J48" s="783"/>
      <c r="K48" s="703"/>
      <c r="L48" s="784" t="e">
        <f ca="1">mergeValue(A48) &amp;"."&amp; mergeValue(B48)&amp;"."&amp; mergeValue(C48)</f>
        <v>#NAME?</v>
      </c>
      <c r="M48" s="707" t="s">
        <v>646</v>
      </c>
      <c r="N48" s="731"/>
      <c r="O48" s="869" t="str">
        <f>IF('Перечень тарифов'!R23="","","" &amp; 'Перечень тарифов'!R23 &amp; "")</f>
        <v>с наружной сетью ГВС с неизолированными стояками с полотенцесушителями</v>
      </c>
      <c r="P48" s="869"/>
      <c r="Q48" s="869"/>
      <c r="R48" s="869"/>
      <c r="S48" s="869"/>
      <c r="T48" s="869"/>
      <c r="U48" s="869"/>
      <c r="V48" s="869"/>
      <c r="W48" s="869"/>
      <c r="X48" s="869"/>
      <c r="Y48" s="869"/>
      <c r="Z48" s="869"/>
      <c r="AA48" s="869"/>
      <c r="AB48" s="869"/>
      <c r="AC48" s="869"/>
      <c r="AD48" s="532" t="s">
        <v>647</v>
      </c>
      <c r="AE48" s="735"/>
      <c r="AF48" s="735"/>
      <c r="AG48" s="735"/>
      <c r="AH48" s="738"/>
      <c r="AI48" s="735"/>
      <c r="AJ48" s="735"/>
      <c r="AK48" s="735"/>
      <c r="AL48" s="735"/>
      <c r="AM48" s="735"/>
      <c r="AN48" s="735"/>
      <c r="AO48" s="735"/>
      <c r="AP48" s="735"/>
    </row>
    <row r="49" spans="1:42" s="700" customFormat="1" ht="33.75">
      <c r="A49" s="871"/>
      <c r="B49" s="871"/>
      <c r="C49" s="871"/>
      <c r="D49" s="871">
        <v>1</v>
      </c>
      <c r="E49" s="745" t="s">
        <v>255</v>
      </c>
      <c r="F49" s="781"/>
      <c r="G49" s="781"/>
      <c r="H49" s="884"/>
      <c r="I49" s="783"/>
      <c r="J49" s="783"/>
      <c r="K49" s="703"/>
      <c r="L49" s="784" t="e">
        <f ca="1">mergeValue(A49) &amp;"."&amp; mergeValue(B49)&amp;"."&amp; mergeValue(C49)&amp;"."&amp; mergeValue(D49)</f>
        <v>#NAME?</v>
      </c>
      <c r="M49" s="708" t="s">
        <v>411</v>
      </c>
      <c r="N49" s="731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885"/>
      <c r="AC49" s="885"/>
      <c r="AD49" s="532" t="s">
        <v>677</v>
      </c>
      <c r="AE49" s="735"/>
      <c r="AF49" s="735"/>
      <c r="AG49" s="735"/>
      <c r="AH49" s="738"/>
      <c r="AI49" s="735"/>
      <c r="AJ49" s="735"/>
      <c r="AK49" s="735"/>
      <c r="AL49" s="735"/>
      <c r="AM49" s="735"/>
      <c r="AN49" s="735"/>
      <c r="AO49" s="735"/>
      <c r="AP49" s="735"/>
    </row>
    <row r="50" spans="1:42" s="700" customFormat="1" ht="33.75">
      <c r="A50" s="871"/>
      <c r="B50" s="871"/>
      <c r="C50" s="871"/>
      <c r="D50" s="871"/>
      <c r="E50" s="872" t="s">
        <v>95</v>
      </c>
      <c r="F50" s="742"/>
      <c r="G50" s="781"/>
      <c r="H50" s="884"/>
      <c r="I50" s="884"/>
      <c r="J50" s="751"/>
      <c r="K50" s="703"/>
      <c r="L50" s="784" t="e">
        <f ca="1">mergeValue(A50) &amp;"."&amp; mergeValue(B50)&amp;"."&amp; mergeValue(C50)&amp;"."&amp; mergeValue(D50)&amp;"."&amp; mergeValue(E50)</f>
        <v>#NAME?</v>
      </c>
      <c r="M50" s="713" t="s">
        <v>10</v>
      </c>
      <c r="N50" s="732"/>
      <c r="O50" s="887" t="s">
        <v>711</v>
      </c>
      <c r="P50" s="887"/>
      <c r="Q50" s="887"/>
      <c r="R50" s="887"/>
      <c r="S50" s="887"/>
      <c r="T50" s="887"/>
      <c r="U50" s="887"/>
      <c r="V50" s="887"/>
      <c r="W50" s="887"/>
      <c r="X50" s="887"/>
      <c r="Y50" s="887"/>
      <c r="Z50" s="887"/>
      <c r="AA50" s="887"/>
      <c r="AB50" s="887"/>
      <c r="AC50" s="887"/>
      <c r="AD50" s="532" t="s">
        <v>515</v>
      </c>
      <c r="AE50" s="735"/>
      <c r="AF50" s="738" t="e">
        <f ca="1">strCheckUnique(AG50:AG54)</f>
        <v>#NAME?</v>
      </c>
      <c r="AG50" s="735"/>
      <c r="AH50" s="738"/>
      <c r="AI50" s="735"/>
      <c r="AJ50" s="735"/>
      <c r="AK50" s="735"/>
      <c r="AL50" s="735"/>
      <c r="AM50" s="735"/>
      <c r="AN50" s="735"/>
      <c r="AO50" s="735"/>
      <c r="AP50" s="735"/>
    </row>
    <row r="51" spans="1:42" s="700" customFormat="1" ht="66" customHeight="1">
      <c r="A51" s="871"/>
      <c r="B51" s="871"/>
      <c r="C51" s="871"/>
      <c r="D51" s="871"/>
      <c r="E51" s="872"/>
      <c r="F51" s="871">
        <v>1</v>
      </c>
      <c r="G51" s="742"/>
      <c r="H51" s="884"/>
      <c r="I51" s="884"/>
      <c r="J51" s="884"/>
      <c r="K51" s="751"/>
      <c r="L51" s="784" t="e">
        <f ca="1">mergeValue(A51) &amp;"."&amp; mergeValue(B51)&amp;"."&amp; mergeValue(C51)&amp;"."&amp; mergeValue(D51)&amp;"."&amp; mergeValue(E51)&amp;"."&amp; mergeValue(F51)</f>
        <v>#NAME?</v>
      </c>
      <c r="M51" s="758" t="s">
        <v>2847</v>
      </c>
      <c r="N51" s="889"/>
      <c r="O51" s="720"/>
      <c r="P51" s="788">
        <v>174.79</v>
      </c>
      <c r="Q51" s="791"/>
      <c r="R51" s="791"/>
      <c r="S51" s="720"/>
      <c r="T51" s="720"/>
      <c r="U51" s="720"/>
      <c r="V51" s="720"/>
      <c r="W51" s="720"/>
      <c r="X51" s="720"/>
      <c r="Y51" s="878" t="s">
        <v>2603</v>
      </c>
      <c r="Z51" s="891" t="s">
        <v>86</v>
      </c>
      <c r="AA51" s="878" t="s">
        <v>2604</v>
      </c>
      <c r="AB51" s="891" t="s">
        <v>87</v>
      </c>
      <c r="AC51" s="730"/>
      <c r="AD51" s="868" t="s">
        <v>680</v>
      </c>
      <c r="AE51" s="735" t="e">
        <f ca="1">strCheckDate(O52:AC52)</f>
        <v>#NAME?</v>
      </c>
      <c r="AF51" s="735"/>
      <c r="AG51" s="738" t="str">
        <f>IF(M51="","",M51 )</f>
        <v>Население (тарифы указаны с учетом НДС)</v>
      </c>
      <c r="AH51" s="738"/>
      <c r="AI51" s="738"/>
      <c r="AJ51" s="738"/>
      <c r="AK51" s="735"/>
      <c r="AL51" s="735"/>
      <c r="AM51" s="735"/>
      <c r="AN51" s="735"/>
      <c r="AO51" s="735"/>
      <c r="AP51" s="735"/>
    </row>
    <row r="52" spans="1:42" s="700" customFormat="1" ht="14.25" hidden="1" customHeight="1">
      <c r="A52" s="871"/>
      <c r="B52" s="871"/>
      <c r="C52" s="871"/>
      <c r="D52" s="871"/>
      <c r="E52" s="872"/>
      <c r="F52" s="871"/>
      <c r="G52" s="742"/>
      <c r="H52" s="884"/>
      <c r="I52" s="884"/>
      <c r="J52" s="884"/>
      <c r="K52" s="751"/>
      <c r="L52" s="712"/>
      <c r="M52" s="754"/>
      <c r="N52" s="889"/>
      <c r="O52" s="736"/>
      <c r="P52" s="736"/>
      <c r="Q52" s="733"/>
      <c r="R52" s="734" t="str">
        <f>Y51 &amp; "-" &amp; AA51</f>
        <v>01.12.2022-31.12.2023</v>
      </c>
      <c r="S52" s="734"/>
      <c r="T52" s="734"/>
      <c r="U52" s="734"/>
      <c r="V52" s="734"/>
      <c r="W52" s="734"/>
      <c r="X52" s="734"/>
      <c r="Y52" s="878"/>
      <c r="Z52" s="891"/>
      <c r="AA52" s="886"/>
      <c r="AB52" s="891"/>
      <c r="AC52" s="730"/>
      <c r="AD52" s="868"/>
      <c r="AE52" s="735"/>
      <c r="AF52" s="735"/>
      <c r="AG52" s="735"/>
      <c r="AH52" s="738"/>
      <c r="AI52" s="735"/>
      <c r="AJ52" s="735"/>
      <c r="AK52" s="735"/>
      <c r="AL52" s="735"/>
      <c r="AM52" s="735"/>
      <c r="AN52" s="735"/>
      <c r="AO52" s="735"/>
      <c r="AP52" s="735"/>
    </row>
    <row r="53" spans="1:42" s="700" customFormat="1" ht="14.25" hidden="1" customHeight="1">
      <c r="A53" s="871"/>
      <c r="B53" s="871"/>
      <c r="C53" s="871"/>
      <c r="D53" s="871"/>
      <c r="E53" s="872"/>
      <c r="F53" s="871"/>
      <c r="G53" s="742"/>
      <c r="H53" s="884"/>
      <c r="I53" s="884"/>
      <c r="J53" s="884"/>
      <c r="K53" s="751"/>
      <c r="L53" s="704"/>
      <c r="M53" s="715"/>
      <c r="N53" s="721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728"/>
      <c r="Z53" s="722"/>
      <c r="AA53" s="722"/>
      <c r="AB53" s="722"/>
      <c r="AC53" s="719"/>
      <c r="AD53" s="868"/>
      <c r="AE53" s="735"/>
      <c r="AF53" s="735"/>
      <c r="AG53" s="735"/>
      <c r="AH53" s="738"/>
      <c r="AI53" s="735"/>
      <c r="AJ53" s="735"/>
      <c r="AK53" s="735"/>
      <c r="AL53" s="735"/>
      <c r="AM53" s="735"/>
      <c r="AN53" s="735"/>
      <c r="AO53" s="735"/>
      <c r="AP53" s="735"/>
    </row>
    <row r="54" spans="1:42" s="699" customFormat="1" ht="15" customHeight="1">
      <c r="A54" s="871"/>
      <c r="B54" s="871"/>
      <c r="C54" s="871"/>
      <c r="D54" s="871"/>
      <c r="E54" s="872"/>
      <c r="F54" s="746" t="s">
        <v>255</v>
      </c>
      <c r="G54" s="781"/>
      <c r="H54" s="884"/>
      <c r="I54" s="884"/>
      <c r="J54" s="751"/>
      <c r="K54" s="724"/>
      <c r="L54" s="704"/>
      <c r="M54" s="714" t="s">
        <v>412</v>
      </c>
      <c r="N54" s="721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28"/>
      <c r="Z54" s="722"/>
      <c r="AA54" s="722"/>
      <c r="AB54" s="722"/>
      <c r="AC54" s="719"/>
      <c r="AD54" s="868"/>
      <c r="AE54" s="737"/>
      <c r="AF54" s="737"/>
      <c r="AG54" s="737"/>
      <c r="AH54" s="738"/>
      <c r="AI54" s="737"/>
      <c r="AJ54" s="735"/>
      <c r="AK54" s="735"/>
      <c r="AL54" s="737"/>
      <c r="AM54" s="737"/>
      <c r="AN54" s="737"/>
      <c r="AO54" s="737"/>
      <c r="AP54" s="737"/>
    </row>
    <row r="55" spans="1:42" s="700" customFormat="1" ht="33.75">
      <c r="A55" s="871"/>
      <c r="B55" s="871"/>
      <c r="C55" s="871"/>
      <c r="D55" s="871"/>
      <c r="E55" s="872" t="s">
        <v>51</v>
      </c>
      <c r="F55" s="742"/>
      <c r="G55" s="781"/>
      <c r="H55" s="884"/>
      <c r="I55" s="884" t="s">
        <v>2835</v>
      </c>
      <c r="J55" s="751"/>
      <c r="K55" s="703"/>
      <c r="L55" s="784" t="e">
        <f ca="1">mergeValue(A55) &amp;"."&amp; mergeValue(B55)&amp;"."&amp; mergeValue(C55)&amp;"."&amp; mergeValue(D55)&amp;"."&amp; mergeValue(E55)</f>
        <v>#NAME?</v>
      </c>
      <c r="M55" s="713" t="s">
        <v>10</v>
      </c>
      <c r="N55" s="732"/>
      <c r="O55" s="887" t="s">
        <v>3</v>
      </c>
      <c r="P55" s="887"/>
      <c r="Q55" s="887"/>
      <c r="R55" s="887"/>
      <c r="S55" s="887"/>
      <c r="T55" s="887"/>
      <c r="U55" s="887"/>
      <c r="V55" s="887"/>
      <c r="W55" s="887"/>
      <c r="X55" s="887"/>
      <c r="Y55" s="887"/>
      <c r="Z55" s="887"/>
      <c r="AA55" s="887"/>
      <c r="AB55" s="887"/>
      <c r="AC55" s="887"/>
      <c r="AD55" s="532" t="s">
        <v>515</v>
      </c>
      <c r="AE55" s="735"/>
      <c r="AF55" s="738" t="e">
        <f ca="1">strCheckUnique(AG55:AG59)</f>
        <v>#NAME?</v>
      </c>
      <c r="AG55" s="735"/>
      <c r="AH55" s="738"/>
      <c r="AI55" s="735"/>
      <c r="AJ55" s="735"/>
      <c r="AK55" s="735"/>
      <c r="AL55" s="735"/>
      <c r="AM55" s="735"/>
      <c r="AN55" s="735"/>
      <c r="AO55" s="735"/>
      <c r="AP55" s="735"/>
    </row>
    <row r="56" spans="1:42" s="700" customFormat="1" ht="66" customHeight="1">
      <c r="A56" s="871"/>
      <c r="B56" s="871"/>
      <c r="C56" s="871"/>
      <c r="D56" s="871"/>
      <c r="E56" s="872"/>
      <c r="F56" s="871">
        <v>1</v>
      </c>
      <c r="G56" s="742"/>
      <c r="H56" s="884"/>
      <c r="I56" s="884"/>
      <c r="J56" s="884"/>
      <c r="K56" s="751"/>
      <c r="L56" s="784" t="e">
        <f ca="1">mergeValue(A56) &amp;"."&amp; mergeValue(B56)&amp;"."&amp; mergeValue(C56)&amp;"."&amp; mergeValue(D56)&amp;"."&amp; mergeValue(E56)&amp;"."&amp; mergeValue(F56)</f>
        <v>#NAME?</v>
      </c>
      <c r="M56" s="758" t="s">
        <v>2848</v>
      </c>
      <c r="N56" s="889"/>
      <c r="O56" s="720"/>
      <c r="P56" s="788">
        <v>145.66</v>
      </c>
      <c r="Q56" s="791"/>
      <c r="R56" s="791"/>
      <c r="S56" s="720"/>
      <c r="T56" s="720"/>
      <c r="U56" s="720"/>
      <c r="V56" s="720"/>
      <c r="W56" s="720"/>
      <c r="X56" s="720"/>
      <c r="Y56" s="878" t="s">
        <v>2603</v>
      </c>
      <c r="Z56" s="891" t="s">
        <v>86</v>
      </c>
      <c r="AA56" s="878" t="s">
        <v>2604</v>
      </c>
      <c r="AB56" s="891" t="s">
        <v>87</v>
      </c>
      <c r="AC56" s="730"/>
      <c r="AD56" s="868" t="s">
        <v>680</v>
      </c>
      <c r="AE56" s="735" t="e">
        <f ca="1">strCheckDate(O57:AC57)</f>
        <v>#NAME?</v>
      </c>
      <c r="AF56" s="735"/>
      <c r="AG56" s="738" t="str">
        <f>IF(M56="","",M56 )</f>
        <v>Иные потребители (тарифы указаны без учета НДС)</v>
      </c>
      <c r="AH56" s="738"/>
      <c r="AI56" s="738"/>
      <c r="AJ56" s="738"/>
      <c r="AK56" s="735"/>
      <c r="AL56" s="735"/>
      <c r="AM56" s="735"/>
      <c r="AN56" s="735"/>
      <c r="AO56" s="735"/>
      <c r="AP56" s="735"/>
    </row>
    <row r="57" spans="1:42" s="700" customFormat="1" ht="14.25" hidden="1" customHeight="1">
      <c r="A57" s="871"/>
      <c r="B57" s="871"/>
      <c r="C57" s="871"/>
      <c r="D57" s="871"/>
      <c r="E57" s="872"/>
      <c r="F57" s="871"/>
      <c r="G57" s="742"/>
      <c r="H57" s="884"/>
      <c r="I57" s="884"/>
      <c r="J57" s="884"/>
      <c r="K57" s="751"/>
      <c r="L57" s="712"/>
      <c r="M57" s="754"/>
      <c r="N57" s="889"/>
      <c r="O57" s="736"/>
      <c r="P57" s="736"/>
      <c r="Q57" s="733"/>
      <c r="R57" s="734" t="str">
        <f>Y56 &amp; "-" &amp; AA56</f>
        <v>01.12.2022-31.12.2023</v>
      </c>
      <c r="S57" s="734"/>
      <c r="T57" s="734"/>
      <c r="U57" s="734"/>
      <c r="V57" s="734"/>
      <c r="W57" s="734"/>
      <c r="X57" s="734"/>
      <c r="Y57" s="878"/>
      <c r="Z57" s="891"/>
      <c r="AA57" s="886"/>
      <c r="AB57" s="891"/>
      <c r="AC57" s="730"/>
      <c r="AD57" s="868"/>
      <c r="AE57" s="735"/>
      <c r="AF57" s="735"/>
      <c r="AG57" s="735"/>
      <c r="AH57" s="738"/>
      <c r="AI57" s="735"/>
      <c r="AJ57" s="735"/>
      <c r="AK57" s="735"/>
      <c r="AL57" s="735"/>
      <c r="AM57" s="735"/>
      <c r="AN57" s="735"/>
      <c r="AO57" s="735"/>
      <c r="AP57" s="735"/>
    </row>
    <row r="58" spans="1:42" s="700" customFormat="1" ht="14.25" hidden="1" customHeight="1">
      <c r="A58" s="871"/>
      <c r="B58" s="871"/>
      <c r="C58" s="871"/>
      <c r="D58" s="871"/>
      <c r="E58" s="872"/>
      <c r="F58" s="871"/>
      <c r="G58" s="742"/>
      <c r="H58" s="884"/>
      <c r="I58" s="884"/>
      <c r="J58" s="884"/>
      <c r="K58" s="751"/>
      <c r="L58" s="704"/>
      <c r="M58" s="715"/>
      <c r="N58" s="721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28"/>
      <c r="Z58" s="722"/>
      <c r="AA58" s="722"/>
      <c r="AB58" s="722"/>
      <c r="AC58" s="719"/>
      <c r="AD58" s="868"/>
      <c r="AE58" s="735"/>
      <c r="AF58" s="735"/>
      <c r="AG58" s="735"/>
      <c r="AH58" s="738"/>
      <c r="AI58" s="735"/>
      <c r="AJ58" s="735"/>
      <c r="AK58" s="735"/>
      <c r="AL58" s="735"/>
      <c r="AM58" s="735"/>
      <c r="AN58" s="735"/>
      <c r="AO58" s="735"/>
      <c r="AP58" s="735"/>
    </row>
    <row r="59" spans="1:42" s="699" customFormat="1" ht="15" customHeight="1">
      <c r="A59" s="871"/>
      <c r="B59" s="871"/>
      <c r="C59" s="871"/>
      <c r="D59" s="871"/>
      <c r="E59" s="872"/>
      <c r="F59" s="746" t="s">
        <v>255</v>
      </c>
      <c r="G59" s="781"/>
      <c r="H59" s="884"/>
      <c r="I59" s="884"/>
      <c r="J59" s="751"/>
      <c r="K59" s="724"/>
      <c r="L59" s="704"/>
      <c r="M59" s="714" t="s">
        <v>412</v>
      </c>
      <c r="N59" s="721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28"/>
      <c r="Z59" s="722"/>
      <c r="AA59" s="722"/>
      <c r="AB59" s="722"/>
      <c r="AC59" s="719"/>
      <c r="AD59" s="868"/>
      <c r="AE59" s="737"/>
      <c r="AF59" s="737"/>
      <c r="AG59" s="737"/>
      <c r="AH59" s="738"/>
      <c r="AI59" s="737"/>
      <c r="AJ59" s="735"/>
      <c r="AK59" s="735"/>
      <c r="AL59" s="737"/>
      <c r="AM59" s="737"/>
      <c r="AN59" s="737"/>
      <c r="AO59" s="737"/>
      <c r="AP59" s="737"/>
    </row>
    <row r="60" spans="1:42" s="699" customFormat="1">
      <c r="A60" s="871"/>
      <c r="B60" s="871"/>
      <c r="C60" s="871"/>
      <c r="D60" s="871"/>
      <c r="E60" s="745" t="s">
        <v>255</v>
      </c>
      <c r="F60" s="746" t="s">
        <v>255</v>
      </c>
      <c r="G60" s="781"/>
      <c r="H60" s="884"/>
      <c r="I60" s="702"/>
      <c r="J60" s="702"/>
      <c r="K60" s="724"/>
      <c r="L60" s="704"/>
      <c r="M60" s="711" t="s">
        <v>13</v>
      </c>
      <c r="N60" s="721"/>
      <c r="O60" s="705"/>
      <c r="P60" s="705"/>
      <c r="Q60" s="705"/>
      <c r="R60" s="705"/>
      <c r="S60" s="705"/>
      <c r="T60" s="705"/>
      <c r="U60" s="705"/>
      <c r="V60" s="705"/>
      <c r="W60" s="705"/>
      <c r="X60" s="705"/>
      <c r="Y60" s="728"/>
      <c r="Z60" s="722"/>
      <c r="AA60" s="722"/>
      <c r="AB60" s="721"/>
      <c r="AC60" s="722"/>
      <c r="AD60" s="719"/>
      <c r="AE60" s="737"/>
      <c r="AF60" s="737"/>
      <c r="AG60" s="737"/>
      <c r="AH60" s="737"/>
      <c r="AI60" s="737"/>
      <c r="AJ60" s="737"/>
      <c r="AK60" s="737"/>
      <c r="AL60" s="737"/>
      <c r="AM60" s="737"/>
      <c r="AN60" s="737"/>
      <c r="AO60" s="737"/>
      <c r="AP60" s="737"/>
    </row>
    <row r="61" spans="1:42" s="699" customFormat="1">
      <c r="A61" s="871"/>
      <c r="B61" s="871"/>
      <c r="C61" s="871"/>
      <c r="D61" s="747" t="s">
        <v>255</v>
      </c>
      <c r="E61" s="747" t="s">
        <v>255</v>
      </c>
      <c r="F61" s="748" t="s">
        <v>255</v>
      </c>
      <c r="G61" s="747" t="s">
        <v>255</v>
      </c>
      <c r="H61" s="781"/>
      <c r="I61" s="724"/>
      <c r="J61" s="702"/>
      <c r="K61" s="717"/>
      <c r="L61" s="704"/>
      <c r="M61" s="710" t="s">
        <v>413</v>
      </c>
      <c r="N61" s="709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28"/>
      <c r="Z61" s="722"/>
      <c r="AA61" s="722"/>
      <c r="AB61" s="721"/>
      <c r="AC61" s="722"/>
      <c r="AD61" s="719"/>
      <c r="AE61" s="737"/>
      <c r="AF61" s="737"/>
      <c r="AG61" s="737"/>
      <c r="AH61" s="737"/>
      <c r="AI61" s="737"/>
      <c r="AJ61" s="737"/>
      <c r="AK61" s="737"/>
      <c r="AL61" s="737"/>
      <c r="AM61" s="737"/>
      <c r="AN61" s="737"/>
      <c r="AO61" s="737"/>
      <c r="AP61" s="737"/>
    </row>
    <row r="62" spans="1:42" s="700" customFormat="1" ht="45">
      <c r="A62" s="871"/>
      <c r="B62" s="871"/>
      <c r="C62" s="871">
        <v>4</v>
      </c>
      <c r="D62" s="742"/>
      <c r="E62" s="745" t="s">
        <v>255</v>
      </c>
      <c r="F62" s="781"/>
      <c r="G62" s="781"/>
      <c r="H62" s="781"/>
      <c r="I62" s="751"/>
      <c r="J62" s="783"/>
      <c r="K62" s="703"/>
      <c r="L62" s="784" t="e">
        <f ca="1">mergeValue(A62) &amp;"."&amp; mergeValue(B62)&amp;"."&amp; mergeValue(C62)</f>
        <v>#NAME?</v>
      </c>
      <c r="M62" s="707" t="s">
        <v>646</v>
      </c>
      <c r="N62" s="731"/>
      <c r="O62" s="869" t="str">
        <f>IF('Перечень тарифов'!R24="","","" &amp; 'Перечень тарифов'!R24 &amp; "")</f>
        <v>с наружной сетью ГВС с неизолированными стояками без полотенцесушителей</v>
      </c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869"/>
      <c r="AC62" s="869"/>
      <c r="AD62" s="532" t="s">
        <v>647</v>
      </c>
      <c r="AE62" s="735"/>
      <c r="AF62" s="735"/>
      <c r="AG62" s="735"/>
      <c r="AH62" s="738"/>
      <c r="AI62" s="735"/>
      <c r="AJ62" s="735"/>
      <c r="AK62" s="735"/>
      <c r="AL62" s="735"/>
      <c r="AM62" s="735"/>
      <c r="AN62" s="735"/>
      <c r="AO62" s="735"/>
      <c r="AP62" s="735"/>
    </row>
    <row r="63" spans="1:42" s="700" customFormat="1" ht="33.75">
      <c r="A63" s="871"/>
      <c r="B63" s="871"/>
      <c r="C63" s="871"/>
      <c r="D63" s="871">
        <v>1</v>
      </c>
      <c r="E63" s="745" t="s">
        <v>255</v>
      </c>
      <c r="F63" s="781"/>
      <c r="G63" s="781"/>
      <c r="H63" s="884"/>
      <c r="I63" s="783"/>
      <c r="J63" s="783"/>
      <c r="K63" s="703"/>
      <c r="L63" s="784" t="e">
        <f ca="1">mergeValue(A63) &amp;"."&amp; mergeValue(B63)&amp;"."&amp; mergeValue(C63)&amp;"."&amp; mergeValue(D63)</f>
        <v>#NAME?</v>
      </c>
      <c r="M63" s="708" t="s">
        <v>411</v>
      </c>
      <c r="N63" s="731"/>
      <c r="O63" s="885"/>
      <c r="P63" s="885"/>
      <c r="Q63" s="885"/>
      <c r="R63" s="885"/>
      <c r="S63" s="885"/>
      <c r="T63" s="885"/>
      <c r="U63" s="885"/>
      <c r="V63" s="885"/>
      <c r="W63" s="885"/>
      <c r="X63" s="885"/>
      <c r="Y63" s="885"/>
      <c r="Z63" s="885"/>
      <c r="AA63" s="885"/>
      <c r="AB63" s="885"/>
      <c r="AC63" s="885"/>
      <c r="AD63" s="532" t="s">
        <v>677</v>
      </c>
      <c r="AE63" s="735"/>
      <c r="AF63" s="735"/>
      <c r="AG63" s="735"/>
      <c r="AH63" s="738"/>
      <c r="AI63" s="735"/>
      <c r="AJ63" s="735"/>
      <c r="AK63" s="735"/>
      <c r="AL63" s="735"/>
      <c r="AM63" s="735"/>
      <c r="AN63" s="735"/>
      <c r="AO63" s="735"/>
      <c r="AP63" s="735"/>
    </row>
    <row r="64" spans="1:42" s="700" customFormat="1" ht="33.75">
      <c r="A64" s="871"/>
      <c r="B64" s="871"/>
      <c r="C64" s="871"/>
      <c r="D64" s="871"/>
      <c r="E64" s="872" t="s">
        <v>95</v>
      </c>
      <c r="F64" s="742"/>
      <c r="G64" s="781"/>
      <c r="H64" s="884"/>
      <c r="I64" s="884"/>
      <c r="J64" s="751"/>
      <c r="K64" s="703"/>
      <c r="L64" s="784" t="e">
        <f ca="1">mergeValue(A64) &amp;"."&amp; mergeValue(B64)&amp;"."&amp; mergeValue(C64)&amp;"."&amp; mergeValue(D64)&amp;"."&amp; mergeValue(E64)</f>
        <v>#NAME?</v>
      </c>
      <c r="M64" s="713" t="s">
        <v>10</v>
      </c>
      <c r="N64" s="732"/>
      <c r="O64" s="887" t="s">
        <v>711</v>
      </c>
      <c r="P64" s="887"/>
      <c r="Q64" s="887"/>
      <c r="R64" s="887"/>
      <c r="S64" s="887"/>
      <c r="T64" s="887"/>
      <c r="U64" s="887"/>
      <c r="V64" s="887"/>
      <c r="W64" s="887"/>
      <c r="X64" s="887"/>
      <c r="Y64" s="887"/>
      <c r="Z64" s="887"/>
      <c r="AA64" s="887"/>
      <c r="AB64" s="887"/>
      <c r="AC64" s="887"/>
      <c r="AD64" s="532" t="s">
        <v>515</v>
      </c>
      <c r="AE64" s="735"/>
      <c r="AF64" s="738" t="e">
        <f ca="1">strCheckUnique(AG64:AG68)</f>
        <v>#NAME?</v>
      </c>
      <c r="AG64" s="735"/>
      <c r="AH64" s="738"/>
      <c r="AI64" s="735"/>
      <c r="AJ64" s="735"/>
      <c r="AK64" s="735"/>
      <c r="AL64" s="735"/>
      <c r="AM64" s="735"/>
      <c r="AN64" s="735"/>
      <c r="AO64" s="735"/>
      <c r="AP64" s="735"/>
    </row>
    <row r="65" spans="1:42" s="700" customFormat="1" ht="66" customHeight="1">
      <c r="A65" s="871"/>
      <c r="B65" s="871"/>
      <c r="C65" s="871"/>
      <c r="D65" s="871"/>
      <c r="E65" s="872"/>
      <c r="F65" s="871">
        <v>1</v>
      </c>
      <c r="G65" s="742"/>
      <c r="H65" s="884"/>
      <c r="I65" s="884"/>
      <c r="J65" s="884"/>
      <c r="K65" s="751"/>
      <c r="L65" s="784" t="e">
        <f ca="1">mergeValue(A65) &amp;"."&amp; mergeValue(B65)&amp;"."&amp; mergeValue(C65)&amp;"."&amp; mergeValue(D65)&amp;"."&amp; mergeValue(E65)&amp;"."&amp; mergeValue(F65)</f>
        <v>#NAME?</v>
      </c>
      <c r="M65" s="758" t="s">
        <v>2847</v>
      </c>
      <c r="N65" s="889"/>
      <c r="O65" s="720"/>
      <c r="P65" s="788">
        <v>163.69</v>
      </c>
      <c r="Q65" s="791"/>
      <c r="R65" s="791"/>
      <c r="S65" s="720"/>
      <c r="T65" s="720"/>
      <c r="U65" s="720"/>
      <c r="V65" s="720"/>
      <c r="W65" s="720"/>
      <c r="X65" s="720"/>
      <c r="Y65" s="878" t="s">
        <v>2603</v>
      </c>
      <c r="Z65" s="891" t="s">
        <v>86</v>
      </c>
      <c r="AA65" s="878" t="s">
        <v>2604</v>
      </c>
      <c r="AB65" s="891" t="s">
        <v>87</v>
      </c>
      <c r="AC65" s="730"/>
      <c r="AD65" s="868" t="s">
        <v>680</v>
      </c>
      <c r="AE65" s="735" t="e">
        <f ca="1">strCheckDate(O66:AC66)</f>
        <v>#NAME?</v>
      </c>
      <c r="AF65" s="735"/>
      <c r="AG65" s="738" t="str">
        <f>IF(M65="","",M65 )</f>
        <v>Население (тарифы указаны с учетом НДС)</v>
      </c>
      <c r="AH65" s="738"/>
      <c r="AI65" s="738"/>
      <c r="AJ65" s="738"/>
      <c r="AK65" s="735"/>
      <c r="AL65" s="735"/>
      <c r="AM65" s="735"/>
      <c r="AN65" s="735"/>
      <c r="AO65" s="735"/>
      <c r="AP65" s="735"/>
    </row>
    <row r="66" spans="1:42" s="700" customFormat="1" ht="14.25" hidden="1" customHeight="1">
      <c r="A66" s="871"/>
      <c r="B66" s="871"/>
      <c r="C66" s="871"/>
      <c r="D66" s="871"/>
      <c r="E66" s="872"/>
      <c r="F66" s="871"/>
      <c r="G66" s="742"/>
      <c r="H66" s="884"/>
      <c r="I66" s="884"/>
      <c r="J66" s="884"/>
      <c r="K66" s="751"/>
      <c r="L66" s="712"/>
      <c r="M66" s="754"/>
      <c r="N66" s="889"/>
      <c r="O66" s="736"/>
      <c r="P66" s="736"/>
      <c r="Q66" s="733"/>
      <c r="R66" s="734" t="str">
        <f>Y65 &amp; "-" &amp; AA65</f>
        <v>01.12.2022-31.12.2023</v>
      </c>
      <c r="S66" s="734"/>
      <c r="T66" s="734"/>
      <c r="U66" s="734"/>
      <c r="V66" s="734"/>
      <c r="W66" s="734"/>
      <c r="X66" s="734"/>
      <c r="Y66" s="878"/>
      <c r="Z66" s="891"/>
      <c r="AA66" s="886"/>
      <c r="AB66" s="891"/>
      <c r="AC66" s="730"/>
      <c r="AD66" s="868"/>
      <c r="AE66" s="735"/>
      <c r="AF66" s="735"/>
      <c r="AG66" s="735"/>
      <c r="AH66" s="738"/>
      <c r="AI66" s="735"/>
      <c r="AJ66" s="735"/>
      <c r="AK66" s="735"/>
      <c r="AL66" s="735"/>
      <c r="AM66" s="735"/>
      <c r="AN66" s="735"/>
      <c r="AO66" s="735"/>
      <c r="AP66" s="735"/>
    </row>
    <row r="67" spans="1:42" s="700" customFormat="1" ht="14.25" hidden="1" customHeight="1">
      <c r="A67" s="871"/>
      <c r="B67" s="871"/>
      <c r="C67" s="871"/>
      <c r="D67" s="871"/>
      <c r="E67" s="872"/>
      <c r="F67" s="871"/>
      <c r="G67" s="742"/>
      <c r="H67" s="884"/>
      <c r="I67" s="884"/>
      <c r="J67" s="884"/>
      <c r="K67" s="751"/>
      <c r="L67" s="704"/>
      <c r="M67" s="715"/>
      <c r="N67" s="721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28"/>
      <c r="Z67" s="722"/>
      <c r="AA67" s="722"/>
      <c r="AB67" s="722"/>
      <c r="AC67" s="719"/>
      <c r="AD67" s="868"/>
      <c r="AE67" s="735"/>
      <c r="AF67" s="735"/>
      <c r="AG67" s="735"/>
      <c r="AH67" s="738"/>
      <c r="AI67" s="735"/>
      <c r="AJ67" s="735"/>
      <c r="AK67" s="735"/>
      <c r="AL67" s="735"/>
      <c r="AM67" s="735"/>
      <c r="AN67" s="735"/>
      <c r="AO67" s="735"/>
      <c r="AP67" s="735"/>
    </row>
    <row r="68" spans="1:42" s="699" customFormat="1" ht="15" customHeight="1">
      <c r="A68" s="871"/>
      <c r="B68" s="871"/>
      <c r="C68" s="871"/>
      <c r="D68" s="871"/>
      <c r="E68" s="872"/>
      <c r="F68" s="746" t="s">
        <v>255</v>
      </c>
      <c r="G68" s="781"/>
      <c r="H68" s="884"/>
      <c r="I68" s="884"/>
      <c r="J68" s="751"/>
      <c r="K68" s="724"/>
      <c r="L68" s="704"/>
      <c r="M68" s="714" t="s">
        <v>412</v>
      </c>
      <c r="N68" s="721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28"/>
      <c r="Z68" s="722"/>
      <c r="AA68" s="722"/>
      <c r="AB68" s="722"/>
      <c r="AC68" s="719"/>
      <c r="AD68" s="868"/>
      <c r="AE68" s="737"/>
      <c r="AF68" s="737"/>
      <c r="AG68" s="737"/>
      <c r="AH68" s="738"/>
      <c r="AI68" s="737"/>
      <c r="AJ68" s="735"/>
      <c r="AK68" s="735"/>
      <c r="AL68" s="737"/>
      <c r="AM68" s="737"/>
      <c r="AN68" s="737"/>
      <c r="AO68" s="737"/>
      <c r="AP68" s="737"/>
    </row>
    <row r="69" spans="1:42" s="700" customFormat="1" ht="33.75">
      <c r="A69" s="871"/>
      <c r="B69" s="871"/>
      <c r="C69" s="871"/>
      <c r="D69" s="871"/>
      <c r="E69" s="872" t="s">
        <v>51</v>
      </c>
      <c r="F69" s="742"/>
      <c r="G69" s="781"/>
      <c r="H69" s="884"/>
      <c r="I69" s="884" t="s">
        <v>2835</v>
      </c>
      <c r="J69" s="751"/>
      <c r="K69" s="703"/>
      <c r="L69" s="784" t="e">
        <f ca="1">mergeValue(A69) &amp;"."&amp; mergeValue(B69)&amp;"."&amp; mergeValue(C69)&amp;"."&amp; mergeValue(D69)&amp;"."&amp; mergeValue(E69)</f>
        <v>#NAME?</v>
      </c>
      <c r="M69" s="713" t="s">
        <v>10</v>
      </c>
      <c r="N69" s="732"/>
      <c r="O69" s="887" t="s">
        <v>3</v>
      </c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887"/>
      <c r="AC69" s="887"/>
      <c r="AD69" s="532" t="s">
        <v>515</v>
      </c>
      <c r="AE69" s="735"/>
      <c r="AF69" s="738" t="e">
        <f ca="1">strCheckUnique(AG69:AG73)</f>
        <v>#NAME?</v>
      </c>
      <c r="AG69" s="735"/>
      <c r="AH69" s="738"/>
      <c r="AI69" s="735"/>
      <c r="AJ69" s="735"/>
      <c r="AK69" s="735"/>
      <c r="AL69" s="735"/>
      <c r="AM69" s="735"/>
      <c r="AN69" s="735"/>
      <c r="AO69" s="735"/>
      <c r="AP69" s="735"/>
    </row>
    <row r="70" spans="1:42" s="700" customFormat="1" ht="66" customHeight="1">
      <c r="A70" s="871"/>
      <c r="B70" s="871"/>
      <c r="C70" s="871"/>
      <c r="D70" s="871"/>
      <c r="E70" s="872"/>
      <c r="F70" s="871">
        <v>1</v>
      </c>
      <c r="G70" s="742"/>
      <c r="H70" s="884"/>
      <c r="I70" s="884"/>
      <c r="J70" s="884"/>
      <c r="K70" s="751"/>
      <c r="L70" s="784" t="e">
        <f ca="1">mergeValue(A70) &amp;"."&amp; mergeValue(B70)&amp;"."&amp; mergeValue(C70)&amp;"."&amp; mergeValue(D70)&amp;"."&amp; mergeValue(E70)&amp;"."&amp; mergeValue(F70)</f>
        <v>#NAME?</v>
      </c>
      <c r="M70" s="758" t="s">
        <v>2848</v>
      </c>
      <c r="N70" s="889"/>
      <c r="O70" s="720"/>
      <c r="P70" s="788">
        <v>136.41</v>
      </c>
      <c r="Q70" s="791"/>
      <c r="R70" s="791"/>
      <c r="S70" s="720"/>
      <c r="T70" s="720"/>
      <c r="U70" s="720"/>
      <c r="V70" s="720"/>
      <c r="W70" s="720"/>
      <c r="X70" s="720"/>
      <c r="Y70" s="878" t="s">
        <v>2603</v>
      </c>
      <c r="Z70" s="891" t="s">
        <v>86</v>
      </c>
      <c r="AA70" s="878" t="s">
        <v>2604</v>
      </c>
      <c r="AB70" s="891" t="s">
        <v>87</v>
      </c>
      <c r="AC70" s="730"/>
      <c r="AD70" s="868" t="s">
        <v>680</v>
      </c>
      <c r="AE70" s="735" t="e">
        <f ca="1">strCheckDate(O71:AC71)</f>
        <v>#NAME?</v>
      </c>
      <c r="AF70" s="735"/>
      <c r="AG70" s="738" t="str">
        <f>IF(M70="","",M70 )</f>
        <v>Иные потребители (тарифы указаны без учета НДС)</v>
      </c>
      <c r="AH70" s="738"/>
      <c r="AI70" s="738"/>
      <c r="AJ70" s="738"/>
      <c r="AK70" s="735"/>
      <c r="AL70" s="735"/>
      <c r="AM70" s="735"/>
      <c r="AN70" s="735"/>
      <c r="AO70" s="735"/>
      <c r="AP70" s="735"/>
    </row>
    <row r="71" spans="1:42" s="700" customFormat="1" ht="14.25" hidden="1" customHeight="1">
      <c r="A71" s="871"/>
      <c r="B71" s="871"/>
      <c r="C71" s="871"/>
      <c r="D71" s="871"/>
      <c r="E71" s="872"/>
      <c r="F71" s="871"/>
      <c r="G71" s="742"/>
      <c r="H71" s="884"/>
      <c r="I71" s="884"/>
      <c r="J71" s="884"/>
      <c r="K71" s="751"/>
      <c r="L71" s="712"/>
      <c r="M71" s="754"/>
      <c r="N71" s="889"/>
      <c r="O71" s="736"/>
      <c r="P71" s="736"/>
      <c r="Q71" s="733"/>
      <c r="R71" s="734" t="str">
        <f>Y70 &amp; "-" &amp; AA70</f>
        <v>01.12.2022-31.12.2023</v>
      </c>
      <c r="S71" s="734"/>
      <c r="T71" s="734"/>
      <c r="U71" s="734"/>
      <c r="V71" s="734"/>
      <c r="W71" s="734"/>
      <c r="X71" s="734"/>
      <c r="Y71" s="878"/>
      <c r="Z71" s="891"/>
      <c r="AA71" s="886"/>
      <c r="AB71" s="891"/>
      <c r="AC71" s="730"/>
      <c r="AD71" s="868"/>
      <c r="AE71" s="735"/>
      <c r="AF71" s="735"/>
      <c r="AG71" s="735"/>
      <c r="AH71" s="738"/>
      <c r="AI71" s="735"/>
      <c r="AJ71" s="735"/>
      <c r="AK71" s="735"/>
      <c r="AL71" s="735"/>
      <c r="AM71" s="735"/>
      <c r="AN71" s="735"/>
      <c r="AO71" s="735"/>
      <c r="AP71" s="735"/>
    </row>
    <row r="72" spans="1:42" s="700" customFormat="1" ht="14.25" hidden="1" customHeight="1">
      <c r="A72" s="871"/>
      <c r="B72" s="871"/>
      <c r="C72" s="871"/>
      <c r="D72" s="871"/>
      <c r="E72" s="872"/>
      <c r="F72" s="871"/>
      <c r="G72" s="742"/>
      <c r="H72" s="884"/>
      <c r="I72" s="884"/>
      <c r="J72" s="884"/>
      <c r="K72" s="751"/>
      <c r="L72" s="704"/>
      <c r="M72" s="715"/>
      <c r="N72" s="721"/>
      <c r="O72" s="705"/>
      <c r="P72" s="705"/>
      <c r="Q72" s="705"/>
      <c r="R72" s="705"/>
      <c r="S72" s="705"/>
      <c r="T72" s="705"/>
      <c r="U72" s="705"/>
      <c r="V72" s="705"/>
      <c r="W72" s="705"/>
      <c r="X72" s="705"/>
      <c r="Y72" s="728"/>
      <c r="Z72" s="722"/>
      <c r="AA72" s="722"/>
      <c r="AB72" s="722"/>
      <c r="AC72" s="719"/>
      <c r="AD72" s="868"/>
      <c r="AE72" s="735"/>
      <c r="AF72" s="735"/>
      <c r="AG72" s="735"/>
      <c r="AH72" s="738"/>
      <c r="AI72" s="735"/>
      <c r="AJ72" s="735"/>
      <c r="AK72" s="735"/>
      <c r="AL72" s="735"/>
      <c r="AM72" s="735"/>
      <c r="AN72" s="735"/>
      <c r="AO72" s="735"/>
      <c r="AP72" s="735"/>
    </row>
    <row r="73" spans="1:42" s="699" customFormat="1" ht="15" customHeight="1">
      <c r="A73" s="871"/>
      <c r="B73" s="871"/>
      <c r="C73" s="871"/>
      <c r="D73" s="871"/>
      <c r="E73" s="872"/>
      <c r="F73" s="746" t="s">
        <v>255</v>
      </c>
      <c r="G73" s="781"/>
      <c r="H73" s="884"/>
      <c r="I73" s="884"/>
      <c r="J73" s="751"/>
      <c r="K73" s="724"/>
      <c r="L73" s="704"/>
      <c r="M73" s="714" t="s">
        <v>412</v>
      </c>
      <c r="N73" s="721"/>
      <c r="O73" s="705"/>
      <c r="P73" s="705"/>
      <c r="Q73" s="705"/>
      <c r="R73" s="705"/>
      <c r="S73" s="705"/>
      <c r="T73" s="705"/>
      <c r="U73" s="705"/>
      <c r="V73" s="705"/>
      <c r="W73" s="705"/>
      <c r="X73" s="705"/>
      <c r="Y73" s="728"/>
      <c r="Z73" s="722"/>
      <c r="AA73" s="722"/>
      <c r="AB73" s="722"/>
      <c r="AC73" s="719"/>
      <c r="AD73" s="868"/>
      <c r="AE73" s="737"/>
      <c r="AF73" s="737"/>
      <c r="AG73" s="737"/>
      <c r="AH73" s="738"/>
      <c r="AI73" s="737"/>
      <c r="AJ73" s="735"/>
      <c r="AK73" s="735"/>
      <c r="AL73" s="737"/>
      <c r="AM73" s="737"/>
      <c r="AN73" s="737"/>
      <c r="AO73" s="737"/>
      <c r="AP73" s="737"/>
    </row>
    <row r="74" spans="1:42" s="699" customFormat="1">
      <c r="A74" s="871"/>
      <c r="B74" s="871"/>
      <c r="C74" s="871"/>
      <c r="D74" s="871"/>
      <c r="E74" s="745" t="s">
        <v>255</v>
      </c>
      <c r="F74" s="746" t="s">
        <v>255</v>
      </c>
      <c r="G74" s="781"/>
      <c r="H74" s="884"/>
      <c r="I74" s="702"/>
      <c r="J74" s="702"/>
      <c r="K74" s="724"/>
      <c r="L74" s="704"/>
      <c r="M74" s="711" t="s">
        <v>13</v>
      </c>
      <c r="N74" s="721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28"/>
      <c r="Z74" s="722"/>
      <c r="AA74" s="722"/>
      <c r="AB74" s="721"/>
      <c r="AC74" s="722"/>
      <c r="AD74" s="719"/>
      <c r="AE74" s="737"/>
      <c r="AF74" s="737"/>
      <c r="AG74" s="737"/>
      <c r="AH74" s="737"/>
      <c r="AI74" s="737"/>
      <c r="AJ74" s="737"/>
      <c r="AK74" s="737"/>
      <c r="AL74" s="737"/>
      <c r="AM74" s="737"/>
      <c r="AN74" s="737"/>
      <c r="AO74" s="737"/>
      <c r="AP74" s="737"/>
    </row>
    <row r="75" spans="1:42" s="699" customFormat="1">
      <c r="A75" s="871"/>
      <c r="B75" s="871"/>
      <c r="C75" s="871"/>
      <c r="D75" s="747" t="s">
        <v>255</v>
      </c>
      <c r="E75" s="747" t="s">
        <v>255</v>
      </c>
      <c r="F75" s="748" t="s">
        <v>255</v>
      </c>
      <c r="G75" s="747" t="s">
        <v>255</v>
      </c>
      <c r="H75" s="781"/>
      <c r="I75" s="724"/>
      <c r="J75" s="702"/>
      <c r="K75" s="717"/>
      <c r="L75" s="704"/>
      <c r="M75" s="710" t="s">
        <v>413</v>
      </c>
      <c r="N75" s="709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28"/>
      <c r="Z75" s="722"/>
      <c r="AA75" s="722"/>
      <c r="AB75" s="721"/>
      <c r="AC75" s="722"/>
      <c r="AD75" s="719"/>
      <c r="AE75" s="737"/>
      <c r="AF75" s="737"/>
      <c r="AG75" s="737"/>
      <c r="AH75" s="737"/>
      <c r="AI75" s="737"/>
      <c r="AJ75" s="737"/>
      <c r="AK75" s="737"/>
      <c r="AL75" s="737"/>
      <c r="AM75" s="737"/>
      <c r="AN75" s="737"/>
      <c r="AO75" s="737"/>
      <c r="AP75" s="737"/>
    </row>
    <row r="76" spans="1:42" s="700" customFormat="1" ht="45">
      <c r="A76" s="871"/>
      <c r="B76" s="871"/>
      <c r="C76" s="871">
        <v>5</v>
      </c>
      <c r="D76" s="742"/>
      <c r="E76" s="745" t="s">
        <v>255</v>
      </c>
      <c r="F76" s="781"/>
      <c r="G76" s="781"/>
      <c r="H76" s="781"/>
      <c r="I76" s="751"/>
      <c r="J76" s="783"/>
      <c r="K76" s="703"/>
      <c r="L76" s="784" t="e">
        <f ca="1">mergeValue(A76) &amp;"."&amp; mergeValue(B76)&amp;"."&amp; mergeValue(C76)</f>
        <v>#NAME?</v>
      </c>
      <c r="M76" s="707" t="s">
        <v>646</v>
      </c>
      <c r="N76" s="731"/>
      <c r="O76" s="869" t="str">
        <f>IF('Перечень тарифов'!R25="","","" &amp; 'Перечень тарифов'!R25 &amp; "")</f>
        <v>без наружной сети ГВС с изолированными стояками с полотенцесушителями</v>
      </c>
      <c r="P76" s="869"/>
      <c r="Q76" s="869"/>
      <c r="R76" s="869"/>
      <c r="S76" s="869"/>
      <c r="T76" s="869"/>
      <c r="U76" s="869"/>
      <c r="V76" s="869"/>
      <c r="W76" s="869"/>
      <c r="X76" s="869"/>
      <c r="Y76" s="869"/>
      <c r="Z76" s="869"/>
      <c r="AA76" s="869"/>
      <c r="AB76" s="869"/>
      <c r="AC76" s="869"/>
      <c r="AD76" s="532" t="s">
        <v>647</v>
      </c>
      <c r="AE76" s="735"/>
      <c r="AF76" s="735"/>
      <c r="AG76" s="735"/>
      <c r="AH76" s="738"/>
      <c r="AI76" s="735"/>
      <c r="AJ76" s="735"/>
      <c r="AK76" s="735"/>
      <c r="AL76" s="735"/>
      <c r="AM76" s="735"/>
      <c r="AN76" s="735"/>
      <c r="AO76" s="735"/>
      <c r="AP76" s="735"/>
    </row>
    <row r="77" spans="1:42" s="700" customFormat="1" ht="33.75">
      <c r="A77" s="871"/>
      <c r="B77" s="871"/>
      <c r="C77" s="871"/>
      <c r="D77" s="871">
        <v>1</v>
      </c>
      <c r="E77" s="745" t="s">
        <v>255</v>
      </c>
      <c r="F77" s="781"/>
      <c r="G77" s="781"/>
      <c r="H77" s="884"/>
      <c r="I77" s="783"/>
      <c r="J77" s="783"/>
      <c r="K77" s="703"/>
      <c r="L77" s="784" t="e">
        <f ca="1">mergeValue(A77) &amp;"."&amp; mergeValue(B77)&amp;"."&amp; mergeValue(C77)&amp;"."&amp; mergeValue(D77)</f>
        <v>#NAME?</v>
      </c>
      <c r="M77" s="708" t="s">
        <v>411</v>
      </c>
      <c r="N77" s="731"/>
      <c r="O77" s="885"/>
      <c r="P77" s="885"/>
      <c r="Q77" s="885"/>
      <c r="R77" s="885"/>
      <c r="S77" s="885"/>
      <c r="T77" s="885"/>
      <c r="U77" s="885"/>
      <c r="V77" s="885"/>
      <c r="W77" s="885"/>
      <c r="X77" s="885"/>
      <c r="Y77" s="885"/>
      <c r="Z77" s="885"/>
      <c r="AA77" s="885"/>
      <c r="AB77" s="885"/>
      <c r="AC77" s="885"/>
      <c r="AD77" s="532" t="s">
        <v>677</v>
      </c>
      <c r="AE77" s="735"/>
      <c r="AF77" s="735"/>
      <c r="AG77" s="735"/>
      <c r="AH77" s="738"/>
      <c r="AI77" s="735"/>
      <c r="AJ77" s="735"/>
      <c r="AK77" s="735"/>
      <c r="AL77" s="735"/>
      <c r="AM77" s="735"/>
      <c r="AN77" s="735"/>
      <c r="AO77" s="735"/>
      <c r="AP77" s="735"/>
    </row>
    <row r="78" spans="1:42" s="700" customFormat="1" ht="33.75">
      <c r="A78" s="871"/>
      <c r="B78" s="871"/>
      <c r="C78" s="871"/>
      <c r="D78" s="871"/>
      <c r="E78" s="872" t="s">
        <v>95</v>
      </c>
      <c r="F78" s="742"/>
      <c r="G78" s="781"/>
      <c r="H78" s="884"/>
      <c r="I78" s="884"/>
      <c r="J78" s="751"/>
      <c r="K78" s="703"/>
      <c r="L78" s="784" t="e">
        <f ca="1">mergeValue(A78) &amp;"."&amp; mergeValue(B78)&amp;"."&amp; mergeValue(C78)&amp;"."&amp; mergeValue(D78)&amp;"."&amp; mergeValue(E78)</f>
        <v>#NAME?</v>
      </c>
      <c r="M78" s="713" t="s">
        <v>10</v>
      </c>
      <c r="N78" s="732"/>
      <c r="O78" s="887" t="s">
        <v>711</v>
      </c>
      <c r="P78" s="887"/>
      <c r="Q78" s="887"/>
      <c r="R78" s="887"/>
      <c r="S78" s="887"/>
      <c r="T78" s="887"/>
      <c r="U78" s="887"/>
      <c r="V78" s="887"/>
      <c r="W78" s="887"/>
      <c r="X78" s="887"/>
      <c r="Y78" s="887"/>
      <c r="Z78" s="887"/>
      <c r="AA78" s="887"/>
      <c r="AB78" s="887"/>
      <c r="AC78" s="887"/>
      <c r="AD78" s="532" t="s">
        <v>515</v>
      </c>
      <c r="AE78" s="735"/>
      <c r="AF78" s="738" t="e">
        <f ca="1">strCheckUnique(AG78:AG82)</f>
        <v>#NAME?</v>
      </c>
      <c r="AG78" s="735"/>
      <c r="AH78" s="738"/>
      <c r="AI78" s="735"/>
      <c r="AJ78" s="735"/>
      <c r="AK78" s="735"/>
      <c r="AL78" s="735"/>
      <c r="AM78" s="735"/>
      <c r="AN78" s="735"/>
      <c r="AO78" s="735"/>
      <c r="AP78" s="735"/>
    </row>
    <row r="79" spans="1:42" s="700" customFormat="1" ht="66" customHeight="1">
      <c r="A79" s="871"/>
      <c r="B79" s="871"/>
      <c r="C79" s="871"/>
      <c r="D79" s="871"/>
      <c r="E79" s="872"/>
      <c r="F79" s="871">
        <v>1</v>
      </c>
      <c r="G79" s="742"/>
      <c r="H79" s="884"/>
      <c r="I79" s="884"/>
      <c r="J79" s="884"/>
      <c r="K79" s="751"/>
      <c r="L79" s="784" t="e">
        <f ca="1">mergeValue(A79) &amp;"."&amp; mergeValue(B79)&amp;"."&amp; mergeValue(C79)&amp;"."&amp; mergeValue(D79)&amp;"."&amp; mergeValue(E79)&amp;"."&amp; mergeValue(F79)</f>
        <v>#NAME?</v>
      </c>
      <c r="M79" s="758" t="s">
        <v>2847</v>
      </c>
      <c r="N79" s="889"/>
      <c r="O79" s="720"/>
      <c r="P79" s="788">
        <v>158.26</v>
      </c>
      <c r="Q79" s="791"/>
      <c r="R79" s="791"/>
      <c r="S79" s="720"/>
      <c r="T79" s="720"/>
      <c r="U79" s="720"/>
      <c r="V79" s="720"/>
      <c r="W79" s="720"/>
      <c r="X79" s="720"/>
      <c r="Y79" s="878" t="s">
        <v>2603</v>
      </c>
      <c r="Z79" s="891" t="s">
        <v>86</v>
      </c>
      <c r="AA79" s="878" t="s">
        <v>2604</v>
      </c>
      <c r="AB79" s="891" t="s">
        <v>87</v>
      </c>
      <c r="AC79" s="730"/>
      <c r="AD79" s="868" t="s">
        <v>680</v>
      </c>
      <c r="AE79" s="735" t="e">
        <f ca="1">strCheckDate(O80:AC80)</f>
        <v>#NAME?</v>
      </c>
      <c r="AF79" s="735"/>
      <c r="AG79" s="738" t="str">
        <f>IF(M79="","",M79 )</f>
        <v>Население (тарифы указаны с учетом НДС)</v>
      </c>
      <c r="AH79" s="738"/>
      <c r="AI79" s="738"/>
      <c r="AJ79" s="738"/>
      <c r="AK79" s="735"/>
      <c r="AL79" s="735"/>
      <c r="AM79" s="735"/>
      <c r="AN79" s="735"/>
      <c r="AO79" s="735"/>
      <c r="AP79" s="735"/>
    </row>
    <row r="80" spans="1:42" s="700" customFormat="1" ht="14.25" hidden="1" customHeight="1">
      <c r="A80" s="871"/>
      <c r="B80" s="871"/>
      <c r="C80" s="871"/>
      <c r="D80" s="871"/>
      <c r="E80" s="872"/>
      <c r="F80" s="871"/>
      <c r="G80" s="742"/>
      <c r="H80" s="884"/>
      <c r="I80" s="884"/>
      <c r="J80" s="884"/>
      <c r="K80" s="751"/>
      <c r="L80" s="712"/>
      <c r="M80" s="754"/>
      <c r="N80" s="889"/>
      <c r="O80" s="736"/>
      <c r="P80" s="736"/>
      <c r="Q80" s="733"/>
      <c r="R80" s="734" t="str">
        <f>Y79 &amp; "-" &amp; AA79</f>
        <v>01.12.2022-31.12.2023</v>
      </c>
      <c r="S80" s="734"/>
      <c r="T80" s="734"/>
      <c r="U80" s="734"/>
      <c r="V80" s="734"/>
      <c r="W80" s="734"/>
      <c r="X80" s="734"/>
      <c r="Y80" s="878"/>
      <c r="Z80" s="891"/>
      <c r="AA80" s="886"/>
      <c r="AB80" s="891"/>
      <c r="AC80" s="730"/>
      <c r="AD80" s="868"/>
      <c r="AE80" s="735"/>
      <c r="AF80" s="735"/>
      <c r="AG80" s="735"/>
      <c r="AH80" s="738"/>
      <c r="AI80" s="735"/>
      <c r="AJ80" s="735"/>
      <c r="AK80" s="735"/>
      <c r="AL80" s="735"/>
      <c r="AM80" s="735"/>
      <c r="AN80" s="735"/>
      <c r="AO80" s="735"/>
      <c r="AP80" s="735"/>
    </row>
    <row r="81" spans="1:42" s="700" customFormat="1" ht="14.25" hidden="1" customHeight="1">
      <c r="A81" s="871"/>
      <c r="B81" s="871"/>
      <c r="C81" s="871"/>
      <c r="D81" s="871"/>
      <c r="E81" s="872"/>
      <c r="F81" s="871"/>
      <c r="G81" s="742"/>
      <c r="H81" s="884"/>
      <c r="I81" s="884"/>
      <c r="J81" s="884"/>
      <c r="K81" s="751"/>
      <c r="L81" s="704"/>
      <c r="M81" s="715"/>
      <c r="N81" s="721"/>
      <c r="O81" s="705"/>
      <c r="P81" s="705"/>
      <c r="Q81" s="705"/>
      <c r="R81" s="705"/>
      <c r="S81" s="705"/>
      <c r="T81" s="705"/>
      <c r="U81" s="705"/>
      <c r="V81" s="705"/>
      <c r="W81" s="705"/>
      <c r="X81" s="705"/>
      <c r="Y81" s="728"/>
      <c r="Z81" s="722"/>
      <c r="AA81" s="722"/>
      <c r="AB81" s="722"/>
      <c r="AC81" s="719"/>
      <c r="AD81" s="868"/>
      <c r="AE81" s="735"/>
      <c r="AF81" s="735"/>
      <c r="AG81" s="735"/>
      <c r="AH81" s="738"/>
      <c r="AI81" s="735"/>
      <c r="AJ81" s="735"/>
      <c r="AK81" s="735"/>
      <c r="AL81" s="735"/>
      <c r="AM81" s="735"/>
      <c r="AN81" s="735"/>
      <c r="AO81" s="735"/>
      <c r="AP81" s="735"/>
    </row>
    <row r="82" spans="1:42" s="699" customFormat="1" ht="15" customHeight="1">
      <c r="A82" s="871"/>
      <c r="B82" s="871"/>
      <c r="C82" s="871"/>
      <c r="D82" s="871"/>
      <c r="E82" s="872"/>
      <c r="F82" s="746" t="s">
        <v>255</v>
      </c>
      <c r="G82" s="781"/>
      <c r="H82" s="884"/>
      <c r="I82" s="884"/>
      <c r="J82" s="751"/>
      <c r="K82" s="724"/>
      <c r="L82" s="704"/>
      <c r="M82" s="714" t="s">
        <v>412</v>
      </c>
      <c r="N82" s="721"/>
      <c r="O82" s="705"/>
      <c r="P82" s="705"/>
      <c r="Q82" s="705"/>
      <c r="R82" s="705"/>
      <c r="S82" s="705"/>
      <c r="T82" s="705"/>
      <c r="U82" s="705"/>
      <c r="V82" s="705"/>
      <c r="W82" s="705"/>
      <c r="X82" s="705"/>
      <c r="Y82" s="728"/>
      <c r="Z82" s="722"/>
      <c r="AA82" s="722"/>
      <c r="AB82" s="722"/>
      <c r="AC82" s="719"/>
      <c r="AD82" s="868"/>
      <c r="AE82" s="737"/>
      <c r="AF82" s="737"/>
      <c r="AG82" s="737"/>
      <c r="AH82" s="738"/>
      <c r="AI82" s="737"/>
      <c r="AJ82" s="735"/>
      <c r="AK82" s="735"/>
      <c r="AL82" s="737"/>
      <c r="AM82" s="737"/>
      <c r="AN82" s="737"/>
      <c r="AO82" s="737"/>
      <c r="AP82" s="737"/>
    </row>
    <row r="83" spans="1:42" s="700" customFormat="1" ht="33.75">
      <c r="A83" s="871"/>
      <c r="B83" s="871"/>
      <c r="C83" s="871"/>
      <c r="D83" s="871"/>
      <c r="E83" s="872" t="s">
        <v>51</v>
      </c>
      <c r="F83" s="742"/>
      <c r="G83" s="781"/>
      <c r="H83" s="884"/>
      <c r="I83" s="884" t="s">
        <v>2835</v>
      </c>
      <c r="J83" s="751"/>
      <c r="K83" s="703"/>
      <c r="L83" s="784" t="e">
        <f ca="1">mergeValue(A83) &amp;"."&amp; mergeValue(B83)&amp;"."&amp; mergeValue(C83)&amp;"."&amp; mergeValue(D83)&amp;"."&amp; mergeValue(E83)</f>
        <v>#NAME?</v>
      </c>
      <c r="M83" s="713" t="s">
        <v>10</v>
      </c>
      <c r="N83" s="732"/>
      <c r="O83" s="887" t="s">
        <v>3</v>
      </c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887"/>
      <c r="AC83" s="887"/>
      <c r="AD83" s="532" t="s">
        <v>515</v>
      </c>
      <c r="AE83" s="735"/>
      <c r="AF83" s="738" t="e">
        <f ca="1">strCheckUnique(AG83:AG87)</f>
        <v>#NAME?</v>
      </c>
      <c r="AG83" s="735"/>
      <c r="AH83" s="738"/>
      <c r="AI83" s="735"/>
      <c r="AJ83" s="735"/>
      <c r="AK83" s="735"/>
      <c r="AL83" s="735"/>
      <c r="AM83" s="735"/>
      <c r="AN83" s="735"/>
      <c r="AO83" s="735"/>
      <c r="AP83" s="735"/>
    </row>
    <row r="84" spans="1:42" s="700" customFormat="1" ht="66" customHeight="1">
      <c r="A84" s="871"/>
      <c r="B84" s="871"/>
      <c r="C84" s="871"/>
      <c r="D84" s="871"/>
      <c r="E84" s="872"/>
      <c r="F84" s="871">
        <v>1</v>
      </c>
      <c r="G84" s="742"/>
      <c r="H84" s="884"/>
      <c r="I84" s="884"/>
      <c r="J84" s="884"/>
      <c r="K84" s="751"/>
      <c r="L84" s="784" t="e">
        <f ca="1">mergeValue(A84) &amp;"."&amp; mergeValue(B84)&amp;"."&amp; mergeValue(C84)&amp;"."&amp; mergeValue(D84)&amp;"."&amp; mergeValue(E84)&amp;"."&amp; mergeValue(F84)</f>
        <v>#NAME?</v>
      </c>
      <c r="M84" s="758" t="s">
        <v>2848</v>
      </c>
      <c r="N84" s="889"/>
      <c r="O84" s="720"/>
      <c r="P84" s="788">
        <v>131.88</v>
      </c>
      <c r="Q84" s="791"/>
      <c r="R84" s="791"/>
      <c r="S84" s="720"/>
      <c r="T84" s="720"/>
      <c r="U84" s="720"/>
      <c r="V84" s="720"/>
      <c r="W84" s="720"/>
      <c r="X84" s="720"/>
      <c r="Y84" s="878" t="s">
        <v>2603</v>
      </c>
      <c r="Z84" s="891" t="s">
        <v>86</v>
      </c>
      <c r="AA84" s="878" t="s">
        <v>2604</v>
      </c>
      <c r="AB84" s="891" t="s">
        <v>87</v>
      </c>
      <c r="AC84" s="730"/>
      <c r="AD84" s="868" t="s">
        <v>680</v>
      </c>
      <c r="AE84" s="735" t="e">
        <f ca="1">strCheckDate(O85:AC85)</f>
        <v>#NAME?</v>
      </c>
      <c r="AF84" s="735"/>
      <c r="AG84" s="738" t="str">
        <f>IF(M84="","",M84 )</f>
        <v>Иные потребители (тарифы указаны без учета НДС)</v>
      </c>
      <c r="AH84" s="738"/>
      <c r="AI84" s="738"/>
      <c r="AJ84" s="738"/>
      <c r="AK84" s="735"/>
      <c r="AL84" s="735"/>
      <c r="AM84" s="735"/>
      <c r="AN84" s="735"/>
      <c r="AO84" s="735"/>
      <c r="AP84" s="735"/>
    </row>
    <row r="85" spans="1:42" s="700" customFormat="1" ht="14.25" hidden="1" customHeight="1">
      <c r="A85" s="871"/>
      <c r="B85" s="871"/>
      <c r="C85" s="871"/>
      <c r="D85" s="871"/>
      <c r="E85" s="872"/>
      <c r="F85" s="871"/>
      <c r="G85" s="742"/>
      <c r="H85" s="884"/>
      <c r="I85" s="884"/>
      <c r="J85" s="884"/>
      <c r="K85" s="751"/>
      <c r="L85" s="712"/>
      <c r="M85" s="754"/>
      <c r="N85" s="889"/>
      <c r="O85" s="736"/>
      <c r="P85" s="736"/>
      <c r="Q85" s="733"/>
      <c r="R85" s="734" t="str">
        <f>Y84 &amp; "-" &amp; AA84</f>
        <v>01.12.2022-31.12.2023</v>
      </c>
      <c r="S85" s="734"/>
      <c r="T85" s="734"/>
      <c r="U85" s="734"/>
      <c r="V85" s="734"/>
      <c r="W85" s="734"/>
      <c r="X85" s="734"/>
      <c r="Y85" s="878"/>
      <c r="Z85" s="891"/>
      <c r="AA85" s="886"/>
      <c r="AB85" s="891"/>
      <c r="AC85" s="730"/>
      <c r="AD85" s="868"/>
      <c r="AE85" s="735"/>
      <c r="AF85" s="735"/>
      <c r="AG85" s="735"/>
      <c r="AH85" s="738"/>
      <c r="AI85" s="735"/>
      <c r="AJ85" s="735"/>
      <c r="AK85" s="735"/>
      <c r="AL85" s="735"/>
      <c r="AM85" s="735"/>
      <c r="AN85" s="735"/>
      <c r="AO85" s="735"/>
      <c r="AP85" s="735"/>
    </row>
    <row r="86" spans="1:42" s="700" customFormat="1" ht="14.25" hidden="1" customHeight="1">
      <c r="A86" s="871"/>
      <c r="B86" s="871"/>
      <c r="C86" s="871"/>
      <c r="D86" s="871"/>
      <c r="E86" s="872"/>
      <c r="F86" s="871"/>
      <c r="G86" s="742"/>
      <c r="H86" s="884"/>
      <c r="I86" s="884"/>
      <c r="J86" s="884"/>
      <c r="K86" s="751"/>
      <c r="L86" s="704"/>
      <c r="M86" s="715"/>
      <c r="N86" s="721"/>
      <c r="O86" s="705"/>
      <c r="P86" s="705"/>
      <c r="Q86" s="705"/>
      <c r="R86" s="705"/>
      <c r="S86" s="705"/>
      <c r="T86" s="705"/>
      <c r="U86" s="705"/>
      <c r="V86" s="705"/>
      <c r="W86" s="705"/>
      <c r="X86" s="705"/>
      <c r="Y86" s="728"/>
      <c r="Z86" s="722"/>
      <c r="AA86" s="722"/>
      <c r="AB86" s="722"/>
      <c r="AC86" s="719"/>
      <c r="AD86" s="868"/>
      <c r="AE86" s="735"/>
      <c r="AF86" s="735"/>
      <c r="AG86" s="735"/>
      <c r="AH86" s="738"/>
      <c r="AI86" s="735"/>
      <c r="AJ86" s="735"/>
      <c r="AK86" s="735"/>
      <c r="AL86" s="735"/>
      <c r="AM86" s="735"/>
      <c r="AN86" s="735"/>
      <c r="AO86" s="735"/>
      <c r="AP86" s="735"/>
    </row>
    <row r="87" spans="1:42" s="699" customFormat="1" ht="15" customHeight="1">
      <c r="A87" s="871"/>
      <c r="B87" s="871"/>
      <c r="C87" s="871"/>
      <c r="D87" s="871"/>
      <c r="E87" s="872"/>
      <c r="F87" s="746" t="s">
        <v>255</v>
      </c>
      <c r="G87" s="781"/>
      <c r="H87" s="884"/>
      <c r="I87" s="884"/>
      <c r="J87" s="751"/>
      <c r="K87" s="724"/>
      <c r="L87" s="704"/>
      <c r="M87" s="714" t="s">
        <v>412</v>
      </c>
      <c r="N87" s="721"/>
      <c r="O87" s="705"/>
      <c r="P87" s="705"/>
      <c r="Q87" s="705"/>
      <c r="R87" s="705"/>
      <c r="S87" s="705"/>
      <c r="T87" s="705"/>
      <c r="U87" s="705"/>
      <c r="V87" s="705"/>
      <c r="W87" s="705"/>
      <c r="X87" s="705"/>
      <c r="Y87" s="728"/>
      <c r="Z87" s="722"/>
      <c r="AA87" s="722"/>
      <c r="AB87" s="722"/>
      <c r="AC87" s="719"/>
      <c r="AD87" s="868"/>
      <c r="AE87" s="737"/>
      <c r="AF87" s="737"/>
      <c r="AG87" s="737"/>
      <c r="AH87" s="738"/>
      <c r="AI87" s="737"/>
      <c r="AJ87" s="735"/>
      <c r="AK87" s="735"/>
      <c r="AL87" s="737"/>
      <c r="AM87" s="737"/>
      <c r="AN87" s="737"/>
      <c r="AO87" s="737"/>
      <c r="AP87" s="737"/>
    </row>
    <row r="88" spans="1:42" s="699" customFormat="1">
      <c r="A88" s="871"/>
      <c r="B88" s="871"/>
      <c r="C88" s="871"/>
      <c r="D88" s="871"/>
      <c r="E88" s="745" t="s">
        <v>255</v>
      </c>
      <c r="F88" s="746" t="s">
        <v>255</v>
      </c>
      <c r="G88" s="781"/>
      <c r="H88" s="884"/>
      <c r="I88" s="702"/>
      <c r="J88" s="702"/>
      <c r="K88" s="724"/>
      <c r="L88" s="704"/>
      <c r="M88" s="711" t="s">
        <v>13</v>
      </c>
      <c r="N88" s="721"/>
      <c r="O88" s="705"/>
      <c r="P88" s="705"/>
      <c r="Q88" s="705"/>
      <c r="R88" s="705"/>
      <c r="S88" s="705"/>
      <c r="T88" s="705"/>
      <c r="U88" s="705"/>
      <c r="V88" s="705"/>
      <c r="W88" s="705"/>
      <c r="X88" s="705"/>
      <c r="Y88" s="728"/>
      <c r="Z88" s="722"/>
      <c r="AA88" s="722"/>
      <c r="AB88" s="721"/>
      <c r="AC88" s="722"/>
      <c r="AD88" s="719"/>
      <c r="AE88" s="737"/>
      <c r="AF88" s="737"/>
      <c r="AG88" s="737"/>
      <c r="AH88" s="737"/>
      <c r="AI88" s="737"/>
      <c r="AJ88" s="737"/>
      <c r="AK88" s="737"/>
      <c r="AL88" s="737"/>
      <c r="AM88" s="737"/>
      <c r="AN88" s="737"/>
      <c r="AO88" s="737"/>
      <c r="AP88" s="737"/>
    </row>
    <row r="89" spans="1:42" s="699" customFormat="1">
      <c r="A89" s="871"/>
      <c r="B89" s="871"/>
      <c r="C89" s="871"/>
      <c r="D89" s="747" t="s">
        <v>255</v>
      </c>
      <c r="E89" s="747" t="s">
        <v>255</v>
      </c>
      <c r="F89" s="748" t="s">
        <v>255</v>
      </c>
      <c r="G89" s="747" t="s">
        <v>255</v>
      </c>
      <c r="H89" s="781"/>
      <c r="I89" s="724"/>
      <c r="J89" s="702"/>
      <c r="K89" s="717"/>
      <c r="L89" s="704"/>
      <c r="M89" s="710" t="s">
        <v>413</v>
      </c>
      <c r="N89" s="709"/>
      <c r="O89" s="705"/>
      <c r="P89" s="705"/>
      <c r="Q89" s="705"/>
      <c r="R89" s="705"/>
      <c r="S89" s="705"/>
      <c r="T89" s="705"/>
      <c r="U89" s="705"/>
      <c r="V89" s="705"/>
      <c r="W89" s="705"/>
      <c r="X89" s="705"/>
      <c r="Y89" s="728"/>
      <c r="Z89" s="722"/>
      <c r="AA89" s="722"/>
      <c r="AB89" s="721"/>
      <c r="AC89" s="722"/>
      <c r="AD89" s="719"/>
      <c r="AE89" s="737"/>
      <c r="AF89" s="737"/>
      <c r="AG89" s="737"/>
      <c r="AH89" s="737"/>
      <c r="AI89" s="737"/>
      <c r="AJ89" s="737"/>
      <c r="AK89" s="737"/>
      <c r="AL89" s="737"/>
      <c r="AM89" s="737"/>
      <c r="AN89" s="737"/>
      <c r="AO89" s="737"/>
      <c r="AP89" s="737"/>
    </row>
    <row r="90" spans="1:42" s="700" customFormat="1" ht="45">
      <c r="A90" s="871"/>
      <c r="B90" s="871"/>
      <c r="C90" s="871">
        <v>6</v>
      </c>
      <c r="D90" s="742"/>
      <c r="E90" s="745" t="s">
        <v>255</v>
      </c>
      <c r="F90" s="781"/>
      <c r="G90" s="781"/>
      <c r="H90" s="781"/>
      <c r="I90" s="751"/>
      <c r="J90" s="783"/>
      <c r="K90" s="703"/>
      <c r="L90" s="784" t="e">
        <f ca="1">mergeValue(A90) &amp;"."&amp; mergeValue(B90)&amp;"."&amp; mergeValue(C90)</f>
        <v>#NAME?</v>
      </c>
      <c r="M90" s="707" t="s">
        <v>646</v>
      </c>
      <c r="N90" s="731"/>
      <c r="O90" s="869" t="str">
        <f>IF('Перечень тарифов'!R26="","","" &amp; 'Перечень тарифов'!R26 &amp; "")</f>
        <v>без наружной сети ГВС с изолированными стояками без полотенцесушителей</v>
      </c>
      <c r="P90" s="869"/>
      <c r="Q90" s="869"/>
      <c r="R90" s="869"/>
      <c r="S90" s="869"/>
      <c r="T90" s="869"/>
      <c r="U90" s="869"/>
      <c r="V90" s="869"/>
      <c r="W90" s="869"/>
      <c r="X90" s="869"/>
      <c r="Y90" s="869"/>
      <c r="Z90" s="869"/>
      <c r="AA90" s="869"/>
      <c r="AB90" s="869"/>
      <c r="AC90" s="869"/>
      <c r="AD90" s="532" t="s">
        <v>647</v>
      </c>
      <c r="AE90" s="735"/>
      <c r="AF90" s="735"/>
      <c r="AG90" s="735"/>
      <c r="AH90" s="738"/>
      <c r="AI90" s="735"/>
      <c r="AJ90" s="735"/>
      <c r="AK90" s="735"/>
      <c r="AL90" s="735"/>
      <c r="AM90" s="735"/>
      <c r="AN90" s="735"/>
      <c r="AO90" s="735"/>
      <c r="AP90" s="735"/>
    </row>
    <row r="91" spans="1:42" s="700" customFormat="1" ht="33.75">
      <c r="A91" s="871"/>
      <c r="B91" s="871"/>
      <c r="C91" s="871"/>
      <c r="D91" s="871">
        <v>1</v>
      </c>
      <c r="E91" s="745" t="s">
        <v>255</v>
      </c>
      <c r="F91" s="781"/>
      <c r="G91" s="781"/>
      <c r="H91" s="884"/>
      <c r="I91" s="783"/>
      <c r="J91" s="783"/>
      <c r="K91" s="703"/>
      <c r="L91" s="784" t="e">
        <f ca="1">mergeValue(A91) &amp;"."&amp; mergeValue(B91)&amp;"."&amp; mergeValue(C91)&amp;"."&amp; mergeValue(D91)</f>
        <v>#NAME?</v>
      </c>
      <c r="M91" s="708" t="s">
        <v>411</v>
      </c>
      <c r="N91" s="731"/>
      <c r="O91" s="885"/>
      <c r="P91" s="885"/>
      <c r="Q91" s="885"/>
      <c r="R91" s="885"/>
      <c r="S91" s="885"/>
      <c r="T91" s="885"/>
      <c r="U91" s="885"/>
      <c r="V91" s="885"/>
      <c r="W91" s="885"/>
      <c r="X91" s="885"/>
      <c r="Y91" s="885"/>
      <c r="Z91" s="885"/>
      <c r="AA91" s="885"/>
      <c r="AB91" s="885"/>
      <c r="AC91" s="885"/>
      <c r="AD91" s="532" t="s">
        <v>677</v>
      </c>
      <c r="AE91" s="735"/>
      <c r="AF91" s="735"/>
      <c r="AG91" s="735"/>
      <c r="AH91" s="738"/>
      <c r="AI91" s="735"/>
      <c r="AJ91" s="735"/>
      <c r="AK91" s="735"/>
      <c r="AL91" s="735"/>
      <c r="AM91" s="735"/>
      <c r="AN91" s="735"/>
      <c r="AO91" s="735"/>
      <c r="AP91" s="735"/>
    </row>
    <row r="92" spans="1:42" s="700" customFormat="1" ht="33.75">
      <c r="A92" s="871"/>
      <c r="B92" s="871"/>
      <c r="C92" s="871"/>
      <c r="D92" s="871"/>
      <c r="E92" s="872" t="s">
        <v>95</v>
      </c>
      <c r="F92" s="742"/>
      <c r="G92" s="781"/>
      <c r="H92" s="884"/>
      <c r="I92" s="884"/>
      <c r="J92" s="751"/>
      <c r="K92" s="703"/>
      <c r="L92" s="784" t="e">
        <f ca="1">mergeValue(A92) &amp;"."&amp; mergeValue(B92)&amp;"."&amp; mergeValue(C92)&amp;"."&amp; mergeValue(D92)&amp;"."&amp; mergeValue(E92)</f>
        <v>#NAME?</v>
      </c>
      <c r="M92" s="713" t="s">
        <v>10</v>
      </c>
      <c r="N92" s="732"/>
      <c r="O92" s="887" t="s">
        <v>711</v>
      </c>
      <c r="P92" s="887"/>
      <c r="Q92" s="887"/>
      <c r="R92" s="887"/>
      <c r="S92" s="887"/>
      <c r="T92" s="887"/>
      <c r="U92" s="887"/>
      <c r="V92" s="887"/>
      <c r="W92" s="887"/>
      <c r="X92" s="887"/>
      <c r="Y92" s="887"/>
      <c r="Z92" s="887"/>
      <c r="AA92" s="887"/>
      <c r="AB92" s="887"/>
      <c r="AC92" s="887"/>
      <c r="AD92" s="532" t="s">
        <v>515</v>
      </c>
      <c r="AE92" s="735"/>
      <c r="AF92" s="738" t="e">
        <f ca="1">strCheckUnique(AG92:AG96)</f>
        <v>#NAME?</v>
      </c>
      <c r="AG92" s="735"/>
      <c r="AH92" s="738"/>
      <c r="AI92" s="735"/>
      <c r="AJ92" s="735"/>
      <c r="AK92" s="735"/>
      <c r="AL92" s="735"/>
      <c r="AM92" s="735"/>
      <c r="AN92" s="735"/>
      <c r="AO92" s="735"/>
      <c r="AP92" s="735"/>
    </row>
    <row r="93" spans="1:42" s="700" customFormat="1" ht="66" customHeight="1">
      <c r="A93" s="871"/>
      <c r="B93" s="871"/>
      <c r="C93" s="871"/>
      <c r="D93" s="871"/>
      <c r="E93" s="872"/>
      <c r="F93" s="871">
        <v>1</v>
      </c>
      <c r="G93" s="742"/>
      <c r="H93" s="884"/>
      <c r="I93" s="884"/>
      <c r="J93" s="884"/>
      <c r="K93" s="751"/>
      <c r="L93" s="784" t="e">
        <f ca="1">mergeValue(A93) &amp;"."&amp; mergeValue(B93)&amp;"."&amp; mergeValue(C93)&amp;"."&amp; mergeValue(D93)&amp;"."&amp; mergeValue(E93)&amp;"."&amp; mergeValue(F93)</f>
        <v>#NAME?</v>
      </c>
      <c r="M93" s="758" t="s">
        <v>2847</v>
      </c>
      <c r="N93" s="889"/>
      <c r="O93" s="720"/>
      <c r="P93" s="788">
        <v>147.38</v>
      </c>
      <c r="Q93" s="791"/>
      <c r="R93" s="791"/>
      <c r="S93" s="720"/>
      <c r="T93" s="720"/>
      <c r="U93" s="720"/>
      <c r="V93" s="720"/>
      <c r="W93" s="720"/>
      <c r="X93" s="720"/>
      <c r="Y93" s="878" t="s">
        <v>2603</v>
      </c>
      <c r="Z93" s="891" t="s">
        <v>86</v>
      </c>
      <c r="AA93" s="878" t="s">
        <v>2604</v>
      </c>
      <c r="AB93" s="891" t="s">
        <v>87</v>
      </c>
      <c r="AC93" s="730"/>
      <c r="AD93" s="868" t="s">
        <v>680</v>
      </c>
      <c r="AE93" s="735" t="e">
        <f ca="1">strCheckDate(O94:AC94)</f>
        <v>#NAME?</v>
      </c>
      <c r="AF93" s="735"/>
      <c r="AG93" s="738" t="str">
        <f>IF(M93="","",M93 )</f>
        <v>Население (тарифы указаны с учетом НДС)</v>
      </c>
      <c r="AH93" s="738"/>
      <c r="AI93" s="738"/>
      <c r="AJ93" s="738"/>
      <c r="AK93" s="735"/>
      <c r="AL93" s="735"/>
      <c r="AM93" s="735"/>
      <c r="AN93" s="735"/>
      <c r="AO93" s="735"/>
      <c r="AP93" s="735"/>
    </row>
    <row r="94" spans="1:42" s="700" customFormat="1" ht="14.25" hidden="1" customHeight="1">
      <c r="A94" s="871"/>
      <c r="B94" s="871"/>
      <c r="C94" s="871"/>
      <c r="D94" s="871"/>
      <c r="E94" s="872"/>
      <c r="F94" s="871"/>
      <c r="G94" s="742"/>
      <c r="H94" s="884"/>
      <c r="I94" s="884"/>
      <c r="J94" s="884"/>
      <c r="K94" s="751"/>
      <c r="L94" s="712"/>
      <c r="M94" s="754"/>
      <c r="N94" s="889"/>
      <c r="O94" s="736"/>
      <c r="P94" s="736"/>
      <c r="Q94" s="733"/>
      <c r="R94" s="734" t="str">
        <f>Y93 &amp; "-" &amp; AA93</f>
        <v>01.12.2022-31.12.2023</v>
      </c>
      <c r="S94" s="734"/>
      <c r="T94" s="734"/>
      <c r="U94" s="734"/>
      <c r="V94" s="734"/>
      <c r="W94" s="734"/>
      <c r="X94" s="734"/>
      <c r="Y94" s="878"/>
      <c r="Z94" s="891"/>
      <c r="AA94" s="886"/>
      <c r="AB94" s="891"/>
      <c r="AC94" s="730"/>
      <c r="AD94" s="868"/>
      <c r="AE94" s="735"/>
      <c r="AF94" s="735"/>
      <c r="AG94" s="735"/>
      <c r="AH94" s="738"/>
      <c r="AI94" s="735"/>
      <c r="AJ94" s="735"/>
      <c r="AK94" s="735"/>
      <c r="AL94" s="735"/>
      <c r="AM94" s="735"/>
      <c r="AN94" s="735"/>
      <c r="AO94" s="735"/>
      <c r="AP94" s="735"/>
    </row>
    <row r="95" spans="1:42" s="700" customFormat="1" ht="14.25" hidden="1" customHeight="1">
      <c r="A95" s="871"/>
      <c r="B95" s="871"/>
      <c r="C95" s="871"/>
      <c r="D95" s="871"/>
      <c r="E95" s="872"/>
      <c r="F95" s="871"/>
      <c r="G95" s="742"/>
      <c r="H95" s="884"/>
      <c r="I95" s="884"/>
      <c r="J95" s="884"/>
      <c r="K95" s="751"/>
      <c r="L95" s="704"/>
      <c r="M95" s="715"/>
      <c r="N95" s="721"/>
      <c r="O95" s="705"/>
      <c r="P95" s="705"/>
      <c r="Q95" s="705"/>
      <c r="R95" s="705"/>
      <c r="S95" s="705"/>
      <c r="T95" s="705"/>
      <c r="U95" s="705"/>
      <c r="V95" s="705"/>
      <c r="W95" s="705"/>
      <c r="X95" s="705"/>
      <c r="Y95" s="728"/>
      <c r="Z95" s="722"/>
      <c r="AA95" s="722"/>
      <c r="AB95" s="722"/>
      <c r="AC95" s="719"/>
      <c r="AD95" s="868"/>
      <c r="AE95" s="735"/>
      <c r="AF95" s="735"/>
      <c r="AG95" s="735"/>
      <c r="AH95" s="738"/>
      <c r="AI95" s="735"/>
      <c r="AJ95" s="735"/>
      <c r="AK95" s="735"/>
      <c r="AL95" s="735"/>
      <c r="AM95" s="735"/>
      <c r="AN95" s="735"/>
      <c r="AO95" s="735"/>
      <c r="AP95" s="735"/>
    </row>
    <row r="96" spans="1:42" s="699" customFormat="1" ht="15" customHeight="1">
      <c r="A96" s="871"/>
      <c r="B96" s="871"/>
      <c r="C96" s="871"/>
      <c r="D96" s="871"/>
      <c r="E96" s="872"/>
      <c r="F96" s="746" t="s">
        <v>255</v>
      </c>
      <c r="G96" s="781"/>
      <c r="H96" s="884"/>
      <c r="I96" s="884"/>
      <c r="J96" s="751"/>
      <c r="K96" s="724"/>
      <c r="L96" s="704"/>
      <c r="M96" s="714" t="s">
        <v>412</v>
      </c>
      <c r="N96" s="721"/>
      <c r="O96" s="705"/>
      <c r="P96" s="705"/>
      <c r="Q96" s="705"/>
      <c r="R96" s="705"/>
      <c r="S96" s="705"/>
      <c r="T96" s="705"/>
      <c r="U96" s="705"/>
      <c r="V96" s="705"/>
      <c r="W96" s="705"/>
      <c r="X96" s="705"/>
      <c r="Y96" s="728"/>
      <c r="Z96" s="722"/>
      <c r="AA96" s="722"/>
      <c r="AB96" s="722"/>
      <c r="AC96" s="719"/>
      <c r="AD96" s="868"/>
      <c r="AE96" s="737"/>
      <c r="AF96" s="737"/>
      <c r="AG96" s="737"/>
      <c r="AH96" s="738"/>
      <c r="AI96" s="737"/>
      <c r="AJ96" s="735"/>
      <c r="AK96" s="735"/>
      <c r="AL96" s="737"/>
      <c r="AM96" s="737"/>
      <c r="AN96" s="737"/>
      <c r="AO96" s="737"/>
      <c r="AP96" s="737"/>
    </row>
    <row r="97" spans="1:42" s="700" customFormat="1" ht="33.75">
      <c r="A97" s="871"/>
      <c r="B97" s="871"/>
      <c r="C97" s="871"/>
      <c r="D97" s="871"/>
      <c r="E97" s="872" t="s">
        <v>51</v>
      </c>
      <c r="F97" s="742"/>
      <c r="G97" s="781"/>
      <c r="H97" s="884"/>
      <c r="I97" s="884" t="s">
        <v>2835</v>
      </c>
      <c r="J97" s="751"/>
      <c r="K97" s="703"/>
      <c r="L97" s="784" t="e">
        <f ca="1">mergeValue(A97) &amp;"."&amp; mergeValue(B97)&amp;"."&amp; mergeValue(C97)&amp;"."&amp; mergeValue(D97)&amp;"."&amp; mergeValue(E97)</f>
        <v>#NAME?</v>
      </c>
      <c r="M97" s="713" t="s">
        <v>10</v>
      </c>
      <c r="N97" s="732"/>
      <c r="O97" s="887" t="s">
        <v>3</v>
      </c>
      <c r="P97" s="887"/>
      <c r="Q97" s="887"/>
      <c r="R97" s="887"/>
      <c r="S97" s="887"/>
      <c r="T97" s="887"/>
      <c r="U97" s="887"/>
      <c r="V97" s="887"/>
      <c r="W97" s="887"/>
      <c r="X97" s="887"/>
      <c r="Y97" s="887"/>
      <c r="Z97" s="887"/>
      <c r="AA97" s="887"/>
      <c r="AB97" s="887"/>
      <c r="AC97" s="887"/>
      <c r="AD97" s="532" t="s">
        <v>515</v>
      </c>
      <c r="AE97" s="735"/>
      <c r="AF97" s="738" t="e">
        <f ca="1">strCheckUnique(AG97:AG101)</f>
        <v>#NAME?</v>
      </c>
      <c r="AG97" s="735"/>
      <c r="AH97" s="738"/>
      <c r="AI97" s="735"/>
      <c r="AJ97" s="735"/>
      <c r="AK97" s="735"/>
      <c r="AL97" s="735"/>
      <c r="AM97" s="735"/>
      <c r="AN97" s="735"/>
      <c r="AO97" s="735"/>
      <c r="AP97" s="735"/>
    </row>
    <row r="98" spans="1:42" s="700" customFormat="1" ht="66" customHeight="1">
      <c r="A98" s="871"/>
      <c r="B98" s="871"/>
      <c r="C98" s="871"/>
      <c r="D98" s="871"/>
      <c r="E98" s="872"/>
      <c r="F98" s="871">
        <v>1</v>
      </c>
      <c r="G98" s="742"/>
      <c r="H98" s="884"/>
      <c r="I98" s="884"/>
      <c r="J98" s="884"/>
      <c r="K98" s="751"/>
      <c r="L98" s="784" t="e">
        <f ca="1">mergeValue(A98) &amp;"."&amp; mergeValue(B98)&amp;"."&amp; mergeValue(C98)&amp;"."&amp; mergeValue(D98)&amp;"."&amp; mergeValue(E98)&amp;"."&amp; mergeValue(F98)</f>
        <v>#NAME?</v>
      </c>
      <c r="M98" s="758" t="s">
        <v>2848</v>
      </c>
      <c r="N98" s="889"/>
      <c r="O98" s="720"/>
      <c r="P98" s="788">
        <v>122.82</v>
      </c>
      <c r="Q98" s="791"/>
      <c r="R98" s="791"/>
      <c r="S98" s="720"/>
      <c r="T98" s="720"/>
      <c r="U98" s="720"/>
      <c r="V98" s="720"/>
      <c r="W98" s="720"/>
      <c r="X98" s="720"/>
      <c r="Y98" s="878" t="s">
        <v>2603</v>
      </c>
      <c r="Z98" s="891" t="s">
        <v>86</v>
      </c>
      <c r="AA98" s="878" t="s">
        <v>2604</v>
      </c>
      <c r="AB98" s="891" t="s">
        <v>87</v>
      </c>
      <c r="AC98" s="730"/>
      <c r="AD98" s="868" t="s">
        <v>680</v>
      </c>
      <c r="AE98" s="735" t="e">
        <f ca="1">strCheckDate(O99:AC99)</f>
        <v>#NAME?</v>
      </c>
      <c r="AF98" s="735"/>
      <c r="AG98" s="738" t="str">
        <f>IF(M98="","",M98 )</f>
        <v>Иные потребители (тарифы указаны без учета НДС)</v>
      </c>
      <c r="AH98" s="738"/>
      <c r="AI98" s="738"/>
      <c r="AJ98" s="738"/>
      <c r="AK98" s="735"/>
      <c r="AL98" s="735"/>
      <c r="AM98" s="735"/>
      <c r="AN98" s="735"/>
      <c r="AO98" s="735"/>
      <c r="AP98" s="735"/>
    </row>
    <row r="99" spans="1:42" s="700" customFormat="1" ht="14.25" hidden="1" customHeight="1">
      <c r="A99" s="871"/>
      <c r="B99" s="871"/>
      <c r="C99" s="871"/>
      <c r="D99" s="871"/>
      <c r="E99" s="872"/>
      <c r="F99" s="871"/>
      <c r="G99" s="742"/>
      <c r="H99" s="884"/>
      <c r="I99" s="884"/>
      <c r="J99" s="884"/>
      <c r="K99" s="751"/>
      <c r="L99" s="712"/>
      <c r="M99" s="754"/>
      <c r="N99" s="889"/>
      <c r="O99" s="736"/>
      <c r="P99" s="736"/>
      <c r="Q99" s="733"/>
      <c r="R99" s="734" t="str">
        <f>Y98 &amp; "-" &amp; AA98</f>
        <v>01.12.2022-31.12.2023</v>
      </c>
      <c r="S99" s="734"/>
      <c r="T99" s="734"/>
      <c r="U99" s="734"/>
      <c r="V99" s="734"/>
      <c r="W99" s="734"/>
      <c r="X99" s="734"/>
      <c r="Y99" s="878"/>
      <c r="Z99" s="891"/>
      <c r="AA99" s="886"/>
      <c r="AB99" s="891"/>
      <c r="AC99" s="730"/>
      <c r="AD99" s="868"/>
      <c r="AE99" s="735"/>
      <c r="AF99" s="735"/>
      <c r="AG99" s="735"/>
      <c r="AH99" s="738"/>
      <c r="AI99" s="735"/>
      <c r="AJ99" s="735"/>
      <c r="AK99" s="735"/>
      <c r="AL99" s="735"/>
      <c r="AM99" s="735"/>
      <c r="AN99" s="735"/>
      <c r="AO99" s="735"/>
      <c r="AP99" s="735"/>
    </row>
    <row r="100" spans="1:42" s="700" customFormat="1" ht="14.25" hidden="1" customHeight="1">
      <c r="A100" s="871"/>
      <c r="B100" s="871"/>
      <c r="C100" s="871"/>
      <c r="D100" s="871"/>
      <c r="E100" s="872"/>
      <c r="F100" s="871"/>
      <c r="G100" s="742"/>
      <c r="H100" s="884"/>
      <c r="I100" s="884"/>
      <c r="J100" s="884"/>
      <c r="K100" s="751"/>
      <c r="L100" s="704"/>
      <c r="M100" s="715"/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19"/>
      <c r="AD100" s="868"/>
      <c r="AE100" s="735"/>
      <c r="AF100" s="735"/>
      <c r="AG100" s="735"/>
      <c r="AH100" s="738"/>
      <c r="AI100" s="735"/>
      <c r="AJ100" s="735"/>
      <c r="AK100" s="735"/>
      <c r="AL100" s="735"/>
      <c r="AM100" s="735"/>
      <c r="AN100" s="735"/>
      <c r="AO100" s="735"/>
      <c r="AP100" s="735"/>
    </row>
    <row r="101" spans="1:42" s="699" customFormat="1" ht="15" customHeight="1">
      <c r="A101" s="871"/>
      <c r="B101" s="871"/>
      <c r="C101" s="871"/>
      <c r="D101" s="871"/>
      <c r="E101" s="872"/>
      <c r="F101" s="746" t="s">
        <v>255</v>
      </c>
      <c r="G101" s="781"/>
      <c r="H101" s="884"/>
      <c r="I101" s="884"/>
      <c r="J101" s="751"/>
      <c r="K101" s="724"/>
      <c r="L101" s="704"/>
      <c r="M101" s="714" t="s">
        <v>412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2"/>
      <c r="AC101" s="719"/>
      <c r="AD101" s="868"/>
      <c r="AE101" s="737"/>
      <c r="AF101" s="737"/>
      <c r="AG101" s="737"/>
      <c r="AH101" s="738"/>
      <c r="AI101" s="737"/>
      <c r="AJ101" s="735"/>
      <c r="AK101" s="735"/>
      <c r="AL101" s="737"/>
      <c r="AM101" s="737"/>
      <c r="AN101" s="737"/>
      <c r="AO101" s="737"/>
      <c r="AP101" s="737"/>
    </row>
    <row r="102" spans="1:42" s="699" customFormat="1">
      <c r="A102" s="871"/>
      <c r="B102" s="871"/>
      <c r="C102" s="871"/>
      <c r="D102" s="871"/>
      <c r="E102" s="745" t="s">
        <v>255</v>
      </c>
      <c r="F102" s="746" t="s">
        <v>255</v>
      </c>
      <c r="G102" s="781"/>
      <c r="H102" s="884"/>
      <c r="I102" s="702"/>
      <c r="J102" s="702"/>
      <c r="K102" s="724"/>
      <c r="L102" s="704"/>
      <c r="M102" s="711" t="s">
        <v>13</v>
      </c>
      <c r="N102" s="721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22"/>
      <c r="AD102" s="719"/>
      <c r="AE102" s="737"/>
      <c r="AF102" s="737"/>
      <c r="AG102" s="737"/>
      <c r="AH102" s="737"/>
      <c r="AI102" s="737"/>
      <c r="AJ102" s="737"/>
      <c r="AK102" s="737"/>
      <c r="AL102" s="737"/>
      <c r="AM102" s="737"/>
      <c r="AN102" s="737"/>
      <c r="AO102" s="737"/>
      <c r="AP102" s="737"/>
    </row>
    <row r="103" spans="1:42" s="699" customFormat="1">
      <c r="A103" s="871"/>
      <c r="B103" s="871"/>
      <c r="C103" s="871"/>
      <c r="D103" s="747" t="s">
        <v>255</v>
      </c>
      <c r="E103" s="747" t="s">
        <v>255</v>
      </c>
      <c r="F103" s="748" t="s">
        <v>255</v>
      </c>
      <c r="G103" s="747" t="s">
        <v>255</v>
      </c>
      <c r="H103" s="781"/>
      <c r="I103" s="724"/>
      <c r="J103" s="702"/>
      <c r="K103" s="717"/>
      <c r="L103" s="704"/>
      <c r="M103" s="710" t="s">
        <v>413</v>
      </c>
      <c r="N103" s="709"/>
      <c r="O103" s="705"/>
      <c r="P103" s="705"/>
      <c r="Q103" s="705"/>
      <c r="R103" s="705"/>
      <c r="S103" s="705"/>
      <c r="T103" s="705"/>
      <c r="U103" s="705"/>
      <c r="V103" s="705"/>
      <c r="W103" s="705"/>
      <c r="X103" s="705"/>
      <c r="Y103" s="728"/>
      <c r="Z103" s="722"/>
      <c r="AA103" s="722"/>
      <c r="AB103" s="721"/>
      <c r="AC103" s="722"/>
      <c r="AD103" s="719"/>
      <c r="AE103" s="737"/>
      <c r="AF103" s="737"/>
      <c r="AG103" s="737"/>
      <c r="AH103" s="737"/>
      <c r="AI103" s="737"/>
      <c r="AJ103" s="737"/>
      <c r="AK103" s="737"/>
      <c r="AL103" s="737"/>
      <c r="AM103" s="737"/>
      <c r="AN103" s="737"/>
      <c r="AO103" s="737"/>
      <c r="AP103" s="737"/>
    </row>
    <row r="104" spans="1:42" s="700" customFormat="1" ht="45">
      <c r="A104" s="871"/>
      <c r="B104" s="871"/>
      <c r="C104" s="871">
        <v>7</v>
      </c>
      <c r="D104" s="742"/>
      <c r="E104" s="745" t="s">
        <v>255</v>
      </c>
      <c r="F104" s="781"/>
      <c r="G104" s="781"/>
      <c r="H104" s="781"/>
      <c r="I104" s="751"/>
      <c r="J104" s="783"/>
      <c r="K104" s="703"/>
      <c r="L104" s="784" t="e">
        <f ca="1">mergeValue(A104) &amp;"."&amp; mergeValue(B104)&amp;"."&amp; mergeValue(C104)</f>
        <v>#NAME?</v>
      </c>
      <c r="M104" s="707" t="s">
        <v>646</v>
      </c>
      <c r="N104" s="731"/>
      <c r="O104" s="869" t="str">
        <f>IF('Перечень тарифов'!R27="","","" &amp; 'Перечень тарифов'!R27 &amp; "")</f>
        <v>без наружной сети ГВС с неизолированными стояками с полотенцесушителями</v>
      </c>
      <c r="P104" s="869"/>
      <c r="Q104" s="869"/>
      <c r="R104" s="869"/>
      <c r="S104" s="869"/>
      <c r="T104" s="869"/>
      <c r="U104" s="869"/>
      <c r="V104" s="869"/>
      <c r="W104" s="869"/>
      <c r="X104" s="869"/>
      <c r="Y104" s="869"/>
      <c r="Z104" s="869"/>
      <c r="AA104" s="869"/>
      <c r="AB104" s="869"/>
      <c r="AC104" s="869"/>
      <c r="AD104" s="532" t="s">
        <v>647</v>
      </c>
      <c r="AE104" s="735"/>
      <c r="AF104" s="735"/>
      <c r="AG104" s="735"/>
      <c r="AH104" s="738"/>
      <c r="AI104" s="735"/>
      <c r="AJ104" s="735"/>
      <c r="AK104" s="735"/>
      <c r="AL104" s="735"/>
      <c r="AM104" s="735"/>
      <c r="AN104" s="735"/>
      <c r="AO104" s="735"/>
      <c r="AP104" s="735"/>
    </row>
    <row r="105" spans="1:42" s="700" customFormat="1" ht="33.75">
      <c r="A105" s="871"/>
      <c r="B105" s="871"/>
      <c r="C105" s="871"/>
      <c r="D105" s="871">
        <v>1</v>
      </c>
      <c r="E105" s="745" t="s">
        <v>255</v>
      </c>
      <c r="F105" s="781"/>
      <c r="G105" s="781"/>
      <c r="H105" s="884"/>
      <c r="I105" s="783"/>
      <c r="J105" s="783"/>
      <c r="K105" s="703"/>
      <c r="L105" s="784" t="e">
        <f ca="1">mergeValue(A105) &amp;"."&amp; mergeValue(B105)&amp;"."&amp; mergeValue(C105)&amp;"."&amp; mergeValue(D105)</f>
        <v>#NAME?</v>
      </c>
      <c r="M105" s="708" t="s">
        <v>411</v>
      </c>
      <c r="N105" s="731"/>
      <c r="O105" s="885"/>
      <c r="P105" s="885"/>
      <c r="Q105" s="885"/>
      <c r="R105" s="885"/>
      <c r="S105" s="885"/>
      <c r="T105" s="885"/>
      <c r="U105" s="885"/>
      <c r="V105" s="885"/>
      <c r="W105" s="885"/>
      <c r="X105" s="885"/>
      <c r="Y105" s="885"/>
      <c r="Z105" s="885"/>
      <c r="AA105" s="885"/>
      <c r="AB105" s="885"/>
      <c r="AC105" s="885"/>
      <c r="AD105" s="532" t="s">
        <v>677</v>
      </c>
      <c r="AE105" s="735"/>
      <c r="AF105" s="735"/>
      <c r="AG105" s="735"/>
      <c r="AH105" s="738"/>
      <c r="AI105" s="735"/>
      <c r="AJ105" s="735"/>
      <c r="AK105" s="735"/>
      <c r="AL105" s="735"/>
      <c r="AM105" s="735"/>
      <c r="AN105" s="735"/>
      <c r="AO105" s="735"/>
      <c r="AP105" s="735"/>
    </row>
    <row r="106" spans="1:42" s="700" customFormat="1" ht="33.75">
      <c r="A106" s="871"/>
      <c r="B106" s="871"/>
      <c r="C106" s="871"/>
      <c r="D106" s="871"/>
      <c r="E106" s="872" t="s">
        <v>95</v>
      </c>
      <c r="F106" s="742"/>
      <c r="G106" s="781"/>
      <c r="H106" s="884"/>
      <c r="I106" s="884"/>
      <c r="J106" s="751"/>
      <c r="K106" s="703"/>
      <c r="L106" s="784" t="e">
        <f ca="1">mergeValue(A106) &amp;"."&amp; mergeValue(B106)&amp;"."&amp; mergeValue(C106)&amp;"."&amp; mergeValue(D106)&amp;"."&amp; mergeValue(E106)</f>
        <v>#NAME?</v>
      </c>
      <c r="M106" s="713" t="s">
        <v>10</v>
      </c>
      <c r="N106" s="732"/>
      <c r="O106" s="887" t="s">
        <v>711</v>
      </c>
      <c r="P106" s="887"/>
      <c r="Q106" s="887"/>
      <c r="R106" s="887"/>
      <c r="S106" s="887"/>
      <c r="T106" s="887"/>
      <c r="U106" s="887"/>
      <c r="V106" s="887"/>
      <c r="W106" s="887"/>
      <c r="X106" s="887"/>
      <c r="Y106" s="887"/>
      <c r="Z106" s="887"/>
      <c r="AA106" s="887"/>
      <c r="AB106" s="887"/>
      <c r="AC106" s="887"/>
      <c r="AD106" s="532" t="s">
        <v>515</v>
      </c>
      <c r="AE106" s="735"/>
      <c r="AF106" s="738" t="e">
        <f ca="1">strCheckUnique(AG106:AG110)</f>
        <v>#NAME?</v>
      </c>
      <c r="AG106" s="735"/>
      <c r="AH106" s="738"/>
      <c r="AI106" s="735"/>
      <c r="AJ106" s="735"/>
      <c r="AK106" s="735"/>
      <c r="AL106" s="735"/>
      <c r="AM106" s="735"/>
      <c r="AN106" s="735"/>
      <c r="AO106" s="735"/>
      <c r="AP106" s="735"/>
    </row>
    <row r="107" spans="1:42" s="700" customFormat="1" ht="66" customHeight="1">
      <c r="A107" s="871"/>
      <c r="B107" s="871"/>
      <c r="C107" s="871"/>
      <c r="D107" s="871"/>
      <c r="E107" s="872"/>
      <c r="F107" s="871">
        <v>1</v>
      </c>
      <c r="G107" s="742"/>
      <c r="H107" s="884"/>
      <c r="I107" s="884"/>
      <c r="J107" s="884"/>
      <c r="K107" s="751"/>
      <c r="L107" s="784" t="e">
        <f ca="1">mergeValue(A107) &amp;"."&amp; mergeValue(B107)&amp;"."&amp; mergeValue(C107)&amp;"."&amp; mergeValue(D107)&amp;"."&amp; mergeValue(E107)&amp;"."&amp; mergeValue(F107)</f>
        <v>#NAME?</v>
      </c>
      <c r="M107" s="758" t="s">
        <v>2847</v>
      </c>
      <c r="N107" s="889"/>
      <c r="O107" s="720"/>
      <c r="P107" s="788">
        <v>169.36</v>
      </c>
      <c r="Q107" s="791"/>
      <c r="R107" s="791"/>
      <c r="S107" s="720"/>
      <c r="T107" s="720"/>
      <c r="U107" s="720"/>
      <c r="V107" s="720"/>
      <c r="W107" s="720"/>
      <c r="X107" s="720"/>
      <c r="Y107" s="878" t="s">
        <v>2603</v>
      </c>
      <c r="Z107" s="891" t="s">
        <v>86</v>
      </c>
      <c r="AA107" s="878" t="s">
        <v>2604</v>
      </c>
      <c r="AB107" s="891" t="s">
        <v>87</v>
      </c>
      <c r="AC107" s="730"/>
      <c r="AD107" s="868" t="s">
        <v>680</v>
      </c>
      <c r="AE107" s="735" t="e">
        <f ca="1">strCheckDate(O108:AC108)</f>
        <v>#NAME?</v>
      </c>
      <c r="AF107" s="735"/>
      <c r="AG107" s="738" t="str">
        <f>IF(M107="","",M107 )</f>
        <v>Население (тарифы указаны с учетом НДС)</v>
      </c>
      <c r="AH107" s="738"/>
      <c r="AI107" s="738"/>
      <c r="AJ107" s="738"/>
      <c r="AK107" s="735"/>
      <c r="AL107" s="735"/>
      <c r="AM107" s="735"/>
      <c r="AN107" s="735"/>
      <c r="AO107" s="735"/>
      <c r="AP107" s="735"/>
    </row>
    <row r="108" spans="1:42" s="700" customFormat="1" ht="14.25" hidden="1" customHeight="1">
      <c r="A108" s="871"/>
      <c r="B108" s="871"/>
      <c r="C108" s="871"/>
      <c r="D108" s="871"/>
      <c r="E108" s="872"/>
      <c r="F108" s="871"/>
      <c r="G108" s="742"/>
      <c r="H108" s="884"/>
      <c r="I108" s="884"/>
      <c r="J108" s="884"/>
      <c r="K108" s="751"/>
      <c r="L108" s="712"/>
      <c r="M108" s="754"/>
      <c r="N108" s="889"/>
      <c r="O108" s="736"/>
      <c r="P108" s="736"/>
      <c r="Q108" s="733"/>
      <c r="R108" s="734" t="str">
        <f>Y107 &amp; "-" &amp; AA107</f>
        <v>01.12.2022-31.12.2023</v>
      </c>
      <c r="S108" s="734"/>
      <c r="T108" s="734"/>
      <c r="U108" s="734"/>
      <c r="V108" s="734"/>
      <c r="W108" s="734"/>
      <c r="X108" s="734"/>
      <c r="Y108" s="878"/>
      <c r="Z108" s="891"/>
      <c r="AA108" s="886"/>
      <c r="AB108" s="891"/>
      <c r="AC108" s="730"/>
      <c r="AD108" s="868"/>
      <c r="AE108" s="735"/>
      <c r="AF108" s="735"/>
      <c r="AG108" s="735"/>
      <c r="AH108" s="738"/>
      <c r="AI108" s="735"/>
      <c r="AJ108" s="735"/>
      <c r="AK108" s="735"/>
      <c r="AL108" s="735"/>
      <c r="AM108" s="735"/>
      <c r="AN108" s="735"/>
      <c r="AO108" s="735"/>
      <c r="AP108" s="735"/>
    </row>
    <row r="109" spans="1:42" s="700" customFormat="1" ht="14.25" hidden="1" customHeight="1">
      <c r="A109" s="871"/>
      <c r="B109" s="871"/>
      <c r="C109" s="871"/>
      <c r="D109" s="871"/>
      <c r="E109" s="872"/>
      <c r="F109" s="871"/>
      <c r="G109" s="742"/>
      <c r="H109" s="884"/>
      <c r="I109" s="884"/>
      <c r="J109" s="884"/>
      <c r="K109" s="751"/>
      <c r="L109" s="704"/>
      <c r="M109" s="715"/>
      <c r="N109" s="721"/>
      <c r="O109" s="705"/>
      <c r="P109" s="705"/>
      <c r="Q109" s="705"/>
      <c r="R109" s="705"/>
      <c r="S109" s="705"/>
      <c r="T109" s="705"/>
      <c r="U109" s="705"/>
      <c r="V109" s="705"/>
      <c r="W109" s="705"/>
      <c r="X109" s="705"/>
      <c r="Y109" s="728"/>
      <c r="Z109" s="722"/>
      <c r="AA109" s="722"/>
      <c r="AB109" s="722"/>
      <c r="AC109" s="719"/>
      <c r="AD109" s="868"/>
      <c r="AE109" s="735"/>
      <c r="AF109" s="735"/>
      <c r="AG109" s="735"/>
      <c r="AH109" s="738"/>
      <c r="AI109" s="735"/>
      <c r="AJ109" s="735"/>
      <c r="AK109" s="735"/>
      <c r="AL109" s="735"/>
      <c r="AM109" s="735"/>
      <c r="AN109" s="735"/>
      <c r="AO109" s="735"/>
      <c r="AP109" s="735"/>
    </row>
    <row r="110" spans="1:42" s="699" customFormat="1" ht="15" customHeight="1">
      <c r="A110" s="871"/>
      <c r="B110" s="871"/>
      <c r="C110" s="871"/>
      <c r="D110" s="871"/>
      <c r="E110" s="872"/>
      <c r="F110" s="746" t="s">
        <v>255</v>
      </c>
      <c r="G110" s="781"/>
      <c r="H110" s="884"/>
      <c r="I110" s="884"/>
      <c r="J110" s="751"/>
      <c r="K110" s="724"/>
      <c r="L110" s="704"/>
      <c r="M110" s="714" t="s">
        <v>412</v>
      </c>
      <c r="N110" s="721"/>
      <c r="O110" s="705"/>
      <c r="P110" s="705"/>
      <c r="Q110" s="705"/>
      <c r="R110" s="705"/>
      <c r="S110" s="705"/>
      <c r="T110" s="705"/>
      <c r="U110" s="705"/>
      <c r="V110" s="705"/>
      <c r="W110" s="705"/>
      <c r="X110" s="705"/>
      <c r="Y110" s="728"/>
      <c r="Z110" s="722"/>
      <c r="AA110" s="722"/>
      <c r="AB110" s="722"/>
      <c r="AC110" s="719"/>
      <c r="AD110" s="868"/>
      <c r="AE110" s="737"/>
      <c r="AF110" s="737"/>
      <c r="AG110" s="737"/>
      <c r="AH110" s="738"/>
      <c r="AI110" s="737"/>
      <c r="AJ110" s="735"/>
      <c r="AK110" s="735"/>
      <c r="AL110" s="737"/>
      <c r="AM110" s="737"/>
      <c r="AN110" s="737"/>
      <c r="AO110" s="737"/>
      <c r="AP110" s="737"/>
    </row>
    <row r="111" spans="1:42" s="700" customFormat="1" ht="33.75">
      <c r="A111" s="871"/>
      <c r="B111" s="871"/>
      <c r="C111" s="871"/>
      <c r="D111" s="871"/>
      <c r="E111" s="872" t="s">
        <v>51</v>
      </c>
      <c r="F111" s="742"/>
      <c r="G111" s="781"/>
      <c r="H111" s="884"/>
      <c r="I111" s="884" t="s">
        <v>2835</v>
      </c>
      <c r="J111" s="751"/>
      <c r="K111" s="703"/>
      <c r="L111" s="784" t="e">
        <f ca="1">mergeValue(A111) &amp;"."&amp; mergeValue(B111)&amp;"."&amp; mergeValue(C111)&amp;"."&amp; mergeValue(D111)&amp;"."&amp; mergeValue(E111)</f>
        <v>#NAME?</v>
      </c>
      <c r="M111" s="713" t="s">
        <v>10</v>
      </c>
      <c r="N111" s="732"/>
      <c r="O111" s="887" t="s">
        <v>3</v>
      </c>
      <c r="P111" s="887"/>
      <c r="Q111" s="887"/>
      <c r="R111" s="887"/>
      <c r="S111" s="887"/>
      <c r="T111" s="887"/>
      <c r="U111" s="887"/>
      <c r="V111" s="887"/>
      <c r="W111" s="887"/>
      <c r="X111" s="887"/>
      <c r="Y111" s="887"/>
      <c r="Z111" s="887"/>
      <c r="AA111" s="887"/>
      <c r="AB111" s="887"/>
      <c r="AC111" s="887"/>
      <c r="AD111" s="532" t="s">
        <v>515</v>
      </c>
      <c r="AE111" s="735"/>
      <c r="AF111" s="738" t="e">
        <f ca="1">strCheckUnique(AG111:AG115)</f>
        <v>#NAME?</v>
      </c>
      <c r="AG111" s="735"/>
      <c r="AH111" s="738"/>
      <c r="AI111" s="735"/>
      <c r="AJ111" s="735"/>
      <c r="AK111" s="735"/>
      <c r="AL111" s="735"/>
      <c r="AM111" s="735"/>
      <c r="AN111" s="735"/>
      <c r="AO111" s="735"/>
      <c r="AP111" s="735"/>
    </row>
    <row r="112" spans="1:42" s="700" customFormat="1" ht="66" customHeight="1">
      <c r="A112" s="871"/>
      <c r="B112" s="871"/>
      <c r="C112" s="871"/>
      <c r="D112" s="871"/>
      <c r="E112" s="872"/>
      <c r="F112" s="871">
        <v>1</v>
      </c>
      <c r="G112" s="742"/>
      <c r="H112" s="884"/>
      <c r="I112" s="884"/>
      <c r="J112" s="884"/>
      <c r="K112" s="751"/>
      <c r="L112" s="784" t="e">
        <f ca="1">mergeValue(A112) &amp;"."&amp; mergeValue(B112)&amp;"."&amp; mergeValue(C112)&amp;"."&amp; mergeValue(D112)&amp;"."&amp; mergeValue(E112)&amp;"."&amp; mergeValue(F112)</f>
        <v>#NAME?</v>
      </c>
      <c r="M112" s="758" t="s">
        <v>2848</v>
      </c>
      <c r="N112" s="889"/>
      <c r="O112" s="720"/>
      <c r="P112" s="788">
        <v>141.13</v>
      </c>
      <c r="Q112" s="791"/>
      <c r="R112" s="791"/>
      <c r="S112" s="720"/>
      <c r="T112" s="720"/>
      <c r="U112" s="720"/>
      <c r="V112" s="720"/>
      <c r="W112" s="720"/>
      <c r="X112" s="720"/>
      <c r="Y112" s="878" t="s">
        <v>2603</v>
      </c>
      <c r="Z112" s="891" t="s">
        <v>86</v>
      </c>
      <c r="AA112" s="878" t="s">
        <v>2604</v>
      </c>
      <c r="AB112" s="891" t="s">
        <v>87</v>
      </c>
      <c r="AC112" s="730"/>
      <c r="AD112" s="868" t="s">
        <v>680</v>
      </c>
      <c r="AE112" s="735" t="e">
        <f ca="1">strCheckDate(O113:AC113)</f>
        <v>#NAME?</v>
      </c>
      <c r="AF112" s="735"/>
      <c r="AG112" s="738" t="str">
        <f>IF(M112="","",M112 )</f>
        <v>Иные потребители (тарифы указаны без учета НДС)</v>
      </c>
      <c r="AH112" s="738"/>
      <c r="AI112" s="738"/>
      <c r="AJ112" s="738"/>
      <c r="AK112" s="735"/>
      <c r="AL112" s="735"/>
      <c r="AM112" s="735"/>
      <c r="AN112" s="735"/>
      <c r="AO112" s="735"/>
      <c r="AP112" s="735"/>
    </row>
    <row r="113" spans="1:42" s="700" customFormat="1" ht="14.25" hidden="1" customHeight="1">
      <c r="A113" s="871"/>
      <c r="B113" s="871"/>
      <c r="C113" s="871"/>
      <c r="D113" s="871"/>
      <c r="E113" s="872"/>
      <c r="F113" s="871"/>
      <c r="G113" s="742"/>
      <c r="H113" s="884"/>
      <c r="I113" s="884"/>
      <c r="J113" s="884"/>
      <c r="K113" s="751"/>
      <c r="L113" s="712"/>
      <c r="M113" s="754"/>
      <c r="N113" s="889"/>
      <c r="O113" s="736"/>
      <c r="P113" s="736"/>
      <c r="Q113" s="733"/>
      <c r="R113" s="734" t="str">
        <f>Y112 &amp; "-" &amp; AA112</f>
        <v>01.12.2022-31.12.2023</v>
      </c>
      <c r="S113" s="734"/>
      <c r="T113" s="734"/>
      <c r="U113" s="734"/>
      <c r="V113" s="734"/>
      <c r="W113" s="734"/>
      <c r="X113" s="734"/>
      <c r="Y113" s="878"/>
      <c r="Z113" s="891"/>
      <c r="AA113" s="886"/>
      <c r="AB113" s="891"/>
      <c r="AC113" s="730"/>
      <c r="AD113" s="868"/>
      <c r="AE113" s="735"/>
      <c r="AF113" s="735"/>
      <c r="AG113" s="735"/>
      <c r="AH113" s="738"/>
      <c r="AI113" s="735"/>
      <c r="AJ113" s="735"/>
      <c r="AK113" s="735"/>
      <c r="AL113" s="735"/>
      <c r="AM113" s="735"/>
      <c r="AN113" s="735"/>
      <c r="AO113" s="735"/>
      <c r="AP113" s="735"/>
    </row>
    <row r="114" spans="1:42" s="700" customFormat="1" ht="14.25" hidden="1" customHeight="1">
      <c r="A114" s="871"/>
      <c r="B114" s="871"/>
      <c r="C114" s="871"/>
      <c r="D114" s="871"/>
      <c r="E114" s="872"/>
      <c r="F114" s="871"/>
      <c r="G114" s="742"/>
      <c r="H114" s="884"/>
      <c r="I114" s="884"/>
      <c r="J114" s="884"/>
      <c r="K114" s="751"/>
      <c r="L114" s="704"/>
      <c r="M114" s="715"/>
      <c r="N114" s="721"/>
      <c r="O114" s="705"/>
      <c r="P114" s="705"/>
      <c r="Q114" s="705"/>
      <c r="R114" s="705"/>
      <c r="S114" s="705"/>
      <c r="T114" s="705"/>
      <c r="U114" s="705"/>
      <c r="V114" s="705"/>
      <c r="W114" s="705"/>
      <c r="X114" s="705"/>
      <c r="Y114" s="728"/>
      <c r="Z114" s="722"/>
      <c r="AA114" s="722"/>
      <c r="AB114" s="722"/>
      <c r="AC114" s="719"/>
      <c r="AD114" s="868"/>
      <c r="AE114" s="735"/>
      <c r="AF114" s="735"/>
      <c r="AG114" s="735"/>
      <c r="AH114" s="738"/>
      <c r="AI114" s="735"/>
      <c r="AJ114" s="735"/>
      <c r="AK114" s="735"/>
      <c r="AL114" s="735"/>
      <c r="AM114" s="735"/>
      <c r="AN114" s="735"/>
      <c r="AO114" s="735"/>
      <c r="AP114" s="735"/>
    </row>
    <row r="115" spans="1:42" s="699" customFormat="1" ht="15" customHeight="1">
      <c r="A115" s="871"/>
      <c r="B115" s="871"/>
      <c r="C115" s="871"/>
      <c r="D115" s="871"/>
      <c r="E115" s="872"/>
      <c r="F115" s="746" t="s">
        <v>255</v>
      </c>
      <c r="G115" s="781"/>
      <c r="H115" s="884"/>
      <c r="I115" s="884"/>
      <c r="J115" s="751"/>
      <c r="K115" s="724"/>
      <c r="L115" s="704"/>
      <c r="M115" s="714" t="s">
        <v>412</v>
      </c>
      <c r="N115" s="721"/>
      <c r="O115" s="705"/>
      <c r="P115" s="705"/>
      <c r="Q115" s="705"/>
      <c r="R115" s="705"/>
      <c r="S115" s="705"/>
      <c r="T115" s="705"/>
      <c r="U115" s="705"/>
      <c r="V115" s="705"/>
      <c r="W115" s="705"/>
      <c r="X115" s="705"/>
      <c r="Y115" s="728"/>
      <c r="Z115" s="722"/>
      <c r="AA115" s="722"/>
      <c r="AB115" s="722"/>
      <c r="AC115" s="719"/>
      <c r="AD115" s="868"/>
      <c r="AE115" s="737"/>
      <c r="AF115" s="737"/>
      <c r="AG115" s="737"/>
      <c r="AH115" s="738"/>
      <c r="AI115" s="737"/>
      <c r="AJ115" s="735"/>
      <c r="AK115" s="735"/>
      <c r="AL115" s="737"/>
      <c r="AM115" s="737"/>
      <c r="AN115" s="737"/>
      <c r="AO115" s="737"/>
      <c r="AP115" s="737"/>
    </row>
    <row r="116" spans="1:42" s="699" customFormat="1">
      <c r="A116" s="871"/>
      <c r="B116" s="871"/>
      <c r="C116" s="871"/>
      <c r="D116" s="871"/>
      <c r="E116" s="745" t="s">
        <v>255</v>
      </c>
      <c r="F116" s="746" t="s">
        <v>255</v>
      </c>
      <c r="G116" s="781"/>
      <c r="H116" s="884"/>
      <c r="I116" s="702"/>
      <c r="J116" s="702"/>
      <c r="K116" s="724"/>
      <c r="L116" s="704"/>
      <c r="M116" s="711" t="s">
        <v>13</v>
      </c>
      <c r="N116" s="721"/>
      <c r="O116" s="705"/>
      <c r="P116" s="705"/>
      <c r="Q116" s="705"/>
      <c r="R116" s="705"/>
      <c r="S116" s="705"/>
      <c r="T116" s="705"/>
      <c r="U116" s="705"/>
      <c r="V116" s="705"/>
      <c r="W116" s="705"/>
      <c r="X116" s="705"/>
      <c r="Y116" s="728"/>
      <c r="Z116" s="722"/>
      <c r="AA116" s="722"/>
      <c r="AB116" s="721"/>
      <c r="AC116" s="722"/>
      <c r="AD116" s="719"/>
      <c r="AE116" s="737"/>
      <c r="AF116" s="737"/>
      <c r="AG116" s="737"/>
      <c r="AH116" s="737"/>
      <c r="AI116" s="737"/>
      <c r="AJ116" s="737"/>
      <c r="AK116" s="737"/>
      <c r="AL116" s="737"/>
      <c r="AM116" s="737"/>
      <c r="AN116" s="737"/>
      <c r="AO116" s="737"/>
      <c r="AP116" s="737"/>
    </row>
    <row r="117" spans="1:42" s="699" customFormat="1">
      <c r="A117" s="871"/>
      <c r="B117" s="871"/>
      <c r="C117" s="871"/>
      <c r="D117" s="747" t="s">
        <v>255</v>
      </c>
      <c r="E117" s="747" t="s">
        <v>255</v>
      </c>
      <c r="F117" s="748" t="s">
        <v>255</v>
      </c>
      <c r="G117" s="747" t="s">
        <v>255</v>
      </c>
      <c r="H117" s="781"/>
      <c r="I117" s="724"/>
      <c r="J117" s="702"/>
      <c r="K117" s="717"/>
      <c r="L117" s="704"/>
      <c r="M117" s="710" t="s">
        <v>413</v>
      </c>
      <c r="N117" s="709"/>
      <c r="O117" s="705"/>
      <c r="P117" s="705"/>
      <c r="Q117" s="705"/>
      <c r="R117" s="705"/>
      <c r="S117" s="705"/>
      <c r="T117" s="705"/>
      <c r="U117" s="705"/>
      <c r="V117" s="705"/>
      <c r="W117" s="705"/>
      <c r="X117" s="705"/>
      <c r="Y117" s="728"/>
      <c r="Z117" s="722"/>
      <c r="AA117" s="722"/>
      <c r="AB117" s="721"/>
      <c r="AC117" s="722"/>
      <c r="AD117" s="719"/>
      <c r="AE117" s="737"/>
      <c r="AF117" s="737"/>
      <c r="AG117" s="737"/>
      <c r="AH117" s="737"/>
      <c r="AI117" s="737"/>
      <c r="AJ117" s="737"/>
      <c r="AK117" s="737"/>
      <c r="AL117" s="737"/>
      <c r="AM117" s="737"/>
      <c r="AN117" s="737"/>
      <c r="AO117" s="737"/>
      <c r="AP117" s="737"/>
    </row>
    <row r="118" spans="1:42" s="700" customFormat="1" ht="45">
      <c r="A118" s="871"/>
      <c r="B118" s="871"/>
      <c r="C118" s="871">
        <v>8</v>
      </c>
      <c r="D118" s="742"/>
      <c r="E118" s="745" t="s">
        <v>255</v>
      </c>
      <c r="F118" s="781"/>
      <c r="G118" s="781"/>
      <c r="H118" s="781"/>
      <c r="I118" s="751"/>
      <c r="J118" s="783"/>
      <c r="K118" s="703"/>
      <c r="L118" s="784" t="e">
        <f ca="1">mergeValue(A118) &amp;"."&amp; mergeValue(B118)&amp;"."&amp; mergeValue(C118)</f>
        <v>#NAME?</v>
      </c>
      <c r="M118" s="707" t="s">
        <v>646</v>
      </c>
      <c r="N118" s="731"/>
      <c r="O118" s="869" t="str">
        <f>IF('Перечень тарифов'!R28="","","" &amp; 'Перечень тарифов'!R28 &amp; "")</f>
        <v>без наружной сети ГВС с неизолированными стояками без полотенцесушителей</v>
      </c>
      <c r="P118" s="869"/>
      <c r="Q118" s="869"/>
      <c r="R118" s="869"/>
      <c r="S118" s="869"/>
      <c r="T118" s="869"/>
      <c r="U118" s="869"/>
      <c r="V118" s="869"/>
      <c r="W118" s="869"/>
      <c r="X118" s="869"/>
      <c r="Y118" s="869"/>
      <c r="Z118" s="869"/>
      <c r="AA118" s="869"/>
      <c r="AB118" s="869"/>
      <c r="AC118" s="869"/>
      <c r="AD118" s="532" t="s">
        <v>647</v>
      </c>
      <c r="AE118" s="735"/>
      <c r="AF118" s="735"/>
      <c r="AG118" s="735"/>
      <c r="AH118" s="738"/>
      <c r="AI118" s="735"/>
      <c r="AJ118" s="735"/>
      <c r="AK118" s="735"/>
      <c r="AL118" s="735"/>
      <c r="AM118" s="735"/>
      <c r="AN118" s="735"/>
      <c r="AO118" s="735"/>
      <c r="AP118" s="735"/>
    </row>
    <row r="119" spans="1:42" s="700" customFormat="1" ht="33.75">
      <c r="A119" s="871"/>
      <c r="B119" s="871"/>
      <c r="C119" s="871"/>
      <c r="D119" s="871">
        <v>1</v>
      </c>
      <c r="E119" s="745" t="s">
        <v>255</v>
      </c>
      <c r="F119" s="781"/>
      <c r="G119" s="781"/>
      <c r="H119" s="884"/>
      <c r="I119" s="783"/>
      <c r="J119" s="783"/>
      <c r="K119" s="703"/>
      <c r="L119" s="784" t="e">
        <f ca="1">mergeValue(A119) &amp;"."&amp; mergeValue(B119)&amp;"."&amp; mergeValue(C119)&amp;"."&amp; mergeValue(D119)</f>
        <v>#NAME?</v>
      </c>
      <c r="M119" s="708" t="s">
        <v>411</v>
      </c>
      <c r="N119" s="731"/>
      <c r="O119" s="885"/>
      <c r="P119" s="885"/>
      <c r="Q119" s="885"/>
      <c r="R119" s="885"/>
      <c r="S119" s="885"/>
      <c r="T119" s="885"/>
      <c r="U119" s="885"/>
      <c r="V119" s="885"/>
      <c r="W119" s="885"/>
      <c r="X119" s="885"/>
      <c r="Y119" s="885"/>
      <c r="Z119" s="885"/>
      <c r="AA119" s="885"/>
      <c r="AB119" s="885"/>
      <c r="AC119" s="885"/>
      <c r="AD119" s="532" t="s">
        <v>677</v>
      </c>
      <c r="AE119" s="735"/>
      <c r="AF119" s="735"/>
      <c r="AG119" s="735"/>
      <c r="AH119" s="738"/>
      <c r="AI119" s="735"/>
      <c r="AJ119" s="735"/>
      <c r="AK119" s="735"/>
      <c r="AL119" s="735"/>
      <c r="AM119" s="735"/>
      <c r="AN119" s="735"/>
      <c r="AO119" s="735"/>
      <c r="AP119" s="735"/>
    </row>
    <row r="120" spans="1:42" s="700" customFormat="1" ht="33.75">
      <c r="A120" s="871"/>
      <c r="B120" s="871"/>
      <c r="C120" s="871"/>
      <c r="D120" s="871"/>
      <c r="E120" s="872" t="s">
        <v>95</v>
      </c>
      <c r="F120" s="742"/>
      <c r="G120" s="781"/>
      <c r="H120" s="884"/>
      <c r="I120" s="884"/>
      <c r="J120" s="751"/>
      <c r="K120" s="703"/>
      <c r="L120" s="784" t="e">
        <f ca="1">mergeValue(A120) &amp;"."&amp; mergeValue(B120)&amp;"."&amp; mergeValue(C120)&amp;"."&amp; mergeValue(D120)&amp;"."&amp; mergeValue(E120)</f>
        <v>#NAME?</v>
      </c>
      <c r="M120" s="713" t="s">
        <v>10</v>
      </c>
      <c r="N120" s="732"/>
      <c r="O120" s="887" t="s">
        <v>711</v>
      </c>
      <c r="P120" s="887"/>
      <c r="Q120" s="887"/>
      <c r="R120" s="887"/>
      <c r="S120" s="887"/>
      <c r="T120" s="887"/>
      <c r="U120" s="887"/>
      <c r="V120" s="887"/>
      <c r="W120" s="887"/>
      <c r="X120" s="887"/>
      <c r="Y120" s="887"/>
      <c r="Z120" s="887"/>
      <c r="AA120" s="887"/>
      <c r="AB120" s="887"/>
      <c r="AC120" s="887"/>
      <c r="AD120" s="532" t="s">
        <v>515</v>
      </c>
      <c r="AE120" s="735"/>
      <c r="AF120" s="738" t="e">
        <f ca="1">strCheckUnique(AG120:AG124)</f>
        <v>#NAME?</v>
      </c>
      <c r="AG120" s="735"/>
      <c r="AH120" s="738"/>
      <c r="AI120" s="735"/>
      <c r="AJ120" s="735"/>
      <c r="AK120" s="735"/>
      <c r="AL120" s="735"/>
      <c r="AM120" s="735"/>
      <c r="AN120" s="735"/>
      <c r="AO120" s="735"/>
      <c r="AP120" s="735"/>
    </row>
    <row r="121" spans="1:42" s="700" customFormat="1" ht="66" customHeight="1">
      <c r="A121" s="871"/>
      <c r="B121" s="871"/>
      <c r="C121" s="871"/>
      <c r="D121" s="871"/>
      <c r="E121" s="872"/>
      <c r="F121" s="871">
        <v>1</v>
      </c>
      <c r="G121" s="742"/>
      <c r="H121" s="884"/>
      <c r="I121" s="884"/>
      <c r="J121" s="884"/>
      <c r="K121" s="751"/>
      <c r="L121" s="784" t="e">
        <f ca="1">mergeValue(A121) &amp;"."&amp; mergeValue(B121)&amp;"."&amp; mergeValue(C121)&amp;"."&amp; mergeValue(D121)&amp;"."&amp; mergeValue(E121)&amp;"."&amp; mergeValue(F121)</f>
        <v>#NAME?</v>
      </c>
      <c r="M121" s="758" t="s">
        <v>2847</v>
      </c>
      <c r="N121" s="889"/>
      <c r="O121" s="720"/>
      <c r="P121" s="788">
        <v>158.26</v>
      </c>
      <c r="Q121" s="791"/>
      <c r="R121" s="791"/>
      <c r="S121" s="720"/>
      <c r="T121" s="720"/>
      <c r="U121" s="720"/>
      <c r="V121" s="720"/>
      <c r="W121" s="720"/>
      <c r="X121" s="720"/>
      <c r="Y121" s="878" t="s">
        <v>2603</v>
      </c>
      <c r="Z121" s="891" t="s">
        <v>86</v>
      </c>
      <c r="AA121" s="878" t="s">
        <v>2604</v>
      </c>
      <c r="AB121" s="891" t="s">
        <v>87</v>
      </c>
      <c r="AC121" s="730"/>
      <c r="AD121" s="868" t="s">
        <v>680</v>
      </c>
      <c r="AE121" s="735" t="e">
        <f ca="1">strCheckDate(O122:AC122)</f>
        <v>#NAME?</v>
      </c>
      <c r="AF121" s="735"/>
      <c r="AG121" s="738" t="str">
        <f>IF(M121="","",M121 )</f>
        <v>Население (тарифы указаны с учетом НДС)</v>
      </c>
      <c r="AH121" s="738"/>
      <c r="AI121" s="738"/>
      <c r="AJ121" s="738"/>
      <c r="AK121" s="735"/>
      <c r="AL121" s="735"/>
      <c r="AM121" s="735"/>
      <c r="AN121" s="735"/>
      <c r="AO121" s="735"/>
      <c r="AP121" s="735"/>
    </row>
    <row r="122" spans="1:42" s="700" customFormat="1" ht="14.25" hidden="1" customHeight="1">
      <c r="A122" s="871"/>
      <c r="B122" s="871"/>
      <c r="C122" s="871"/>
      <c r="D122" s="871"/>
      <c r="E122" s="872"/>
      <c r="F122" s="871"/>
      <c r="G122" s="742"/>
      <c r="H122" s="884"/>
      <c r="I122" s="884"/>
      <c r="J122" s="884"/>
      <c r="K122" s="751"/>
      <c r="L122" s="712"/>
      <c r="M122" s="754"/>
      <c r="N122" s="889"/>
      <c r="O122" s="736"/>
      <c r="P122" s="736"/>
      <c r="Q122" s="733"/>
      <c r="R122" s="734" t="str">
        <f>Y121 &amp; "-" &amp; AA121</f>
        <v>01.12.2022-31.12.2023</v>
      </c>
      <c r="S122" s="734"/>
      <c r="T122" s="734"/>
      <c r="U122" s="734"/>
      <c r="V122" s="734"/>
      <c r="W122" s="734"/>
      <c r="X122" s="734"/>
      <c r="Y122" s="878"/>
      <c r="Z122" s="891"/>
      <c r="AA122" s="886"/>
      <c r="AB122" s="891"/>
      <c r="AC122" s="730"/>
      <c r="AD122" s="868"/>
      <c r="AE122" s="735"/>
      <c r="AF122" s="735"/>
      <c r="AG122" s="735"/>
      <c r="AH122" s="738"/>
      <c r="AI122" s="735"/>
      <c r="AJ122" s="735"/>
      <c r="AK122" s="735"/>
      <c r="AL122" s="735"/>
      <c r="AM122" s="735"/>
      <c r="AN122" s="735"/>
      <c r="AO122" s="735"/>
      <c r="AP122" s="735"/>
    </row>
    <row r="123" spans="1:42" s="700" customFormat="1" ht="14.25" hidden="1" customHeight="1">
      <c r="A123" s="871"/>
      <c r="B123" s="871"/>
      <c r="C123" s="871"/>
      <c r="D123" s="871"/>
      <c r="E123" s="872"/>
      <c r="F123" s="871"/>
      <c r="G123" s="742"/>
      <c r="H123" s="884"/>
      <c r="I123" s="884"/>
      <c r="J123" s="884"/>
      <c r="K123" s="751"/>
      <c r="L123" s="704"/>
      <c r="M123" s="715"/>
      <c r="N123" s="721"/>
      <c r="O123" s="705"/>
      <c r="P123" s="705"/>
      <c r="Q123" s="705"/>
      <c r="R123" s="705"/>
      <c r="S123" s="705"/>
      <c r="T123" s="705"/>
      <c r="U123" s="705"/>
      <c r="V123" s="705"/>
      <c r="W123" s="705"/>
      <c r="X123" s="705"/>
      <c r="Y123" s="728"/>
      <c r="Z123" s="722"/>
      <c r="AA123" s="722"/>
      <c r="AB123" s="722"/>
      <c r="AC123" s="719"/>
      <c r="AD123" s="868"/>
      <c r="AE123" s="735"/>
      <c r="AF123" s="735"/>
      <c r="AG123" s="735"/>
      <c r="AH123" s="738"/>
      <c r="AI123" s="735"/>
      <c r="AJ123" s="735"/>
      <c r="AK123" s="735"/>
      <c r="AL123" s="735"/>
      <c r="AM123" s="735"/>
      <c r="AN123" s="735"/>
      <c r="AO123" s="735"/>
      <c r="AP123" s="735"/>
    </row>
    <row r="124" spans="1:42" s="699" customFormat="1" ht="15" customHeight="1">
      <c r="A124" s="871"/>
      <c r="B124" s="871"/>
      <c r="C124" s="871"/>
      <c r="D124" s="871"/>
      <c r="E124" s="872"/>
      <c r="F124" s="746" t="s">
        <v>255</v>
      </c>
      <c r="G124" s="781"/>
      <c r="H124" s="884"/>
      <c r="I124" s="884"/>
      <c r="J124" s="751"/>
      <c r="K124" s="724"/>
      <c r="L124" s="704"/>
      <c r="M124" s="714" t="s">
        <v>412</v>
      </c>
      <c r="N124" s="721"/>
      <c r="O124" s="705"/>
      <c r="P124" s="705"/>
      <c r="Q124" s="705"/>
      <c r="R124" s="705"/>
      <c r="S124" s="705"/>
      <c r="T124" s="705"/>
      <c r="U124" s="705"/>
      <c r="V124" s="705"/>
      <c r="W124" s="705"/>
      <c r="X124" s="705"/>
      <c r="Y124" s="728"/>
      <c r="Z124" s="722"/>
      <c r="AA124" s="722"/>
      <c r="AB124" s="722"/>
      <c r="AC124" s="719"/>
      <c r="AD124" s="868"/>
      <c r="AE124" s="737"/>
      <c r="AF124" s="737"/>
      <c r="AG124" s="737"/>
      <c r="AH124" s="738"/>
      <c r="AI124" s="737"/>
      <c r="AJ124" s="735"/>
      <c r="AK124" s="735"/>
      <c r="AL124" s="737"/>
      <c r="AM124" s="737"/>
      <c r="AN124" s="737"/>
      <c r="AO124" s="737"/>
      <c r="AP124" s="737"/>
    </row>
    <row r="125" spans="1:42" s="700" customFormat="1" ht="33.75">
      <c r="A125" s="871"/>
      <c r="B125" s="871"/>
      <c r="C125" s="871"/>
      <c r="D125" s="871"/>
      <c r="E125" s="872" t="s">
        <v>51</v>
      </c>
      <c r="F125" s="742"/>
      <c r="G125" s="781"/>
      <c r="H125" s="884"/>
      <c r="I125" s="884" t="s">
        <v>2835</v>
      </c>
      <c r="J125" s="751"/>
      <c r="K125" s="703"/>
      <c r="L125" s="784" t="e">
        <f ca="1">mergeValue(A125) &amp;"."&amp; mergeValue(B125)&amp;"."&amp; mergeValue(C125)&amp;"."&amp; mergeValue(D125)&amp;"."&amp; mergeValue(E125)</f>
        <v>#NAME?</v>
      </c>
      <c r="M125" s="713" t="s">
        <v>10</v>
      </c>
      <c r="N125" s="732"/>
      <c r="O125" s="887" t="s">
        <v>3</v>
      </c>
      <c r="P125" s="887"/>
      <c r="Q125" s="887"/>
      <c r="R125" s="887"/>
      <c r="S125" s="887"/>
      <c r="T125" s="887"/>
      <c r="U125" s="887"/>
      <c r="V125" s="887"/>
      <c r="W125" s="887"/>
      <c r="X125" s="887"/>
      <c r="Y125" s="887"/>
      <c r="Z125" s="887"/>
      <c r="AA125" s="887"/>
      <c r="AB125" s="887"/>
      <c r="AC125" s="887"/>
      <c r="AD125" s="532" t="s">
        <v>515</v>
      </c>
      <c r="AE125" s="735"/>
      <c r="AF125" s="738" t="e">
        <f ca="1">strCheckUnique(AG125:AG129)</f>
        <v>#NAME?</v>
      </c>
      <c r="AG125" s="735"/>
      <c r="AH125" s="738"/>
      <c r="AI125" s="735"/>
      <c r="AJ125" s="735"/>
      <c r="AK125" s="735"/>
      <c r="AL125" s="735"/>
      <c r="AM125" s="735"/>
      <c r="AN125" s="735"/>
      <c r="AO125" s="735"/>
      <c r="AP125" s="735"/>
    </row>
    <row r="126" spans="1:42" s="700" customFormat="1" ht="66" customHeight="1">
      <c r="A126" s="871"/>
      <c r="B126" s="871"/>
      <c r="C126" s="871"/>
      <c r="D126" s="871"/>
      <c r="E126" s="872"/>
      <c r="F126" s="871">
        <v>1</v>
      </c>
      <c r="G126" s="742"/>
      <c r="H126" s="884"/>
      <c r="I126" s="884"/>
      <c r="J126" s="884"/>
      <c r="K126" s="751"/>
      <c r="L126" s="784" t="e">
        <f ca="1">mergeValue(A126) &amp;"."&amp; mergeValue(B126)&amp;"."&amp; mergeValue(C126)&amp;"."&amp; mergeValue(D126)&amp;"."&amp; mergeValue(E126)&amp;"."&amp; mergeValue(F126)</f>
        <v>#NAME?</v>
      </c>
      <c r="M126" s="758" t="s">
        <v>2848</v>
      </c>
      <c r="N126" s="889"/>
      <c r="O126" s="720"/>
      <c r="P126" s="788">
        <v>131.88</v>
      </c>
      <c r="Q126" s="791"/>
      <c r="R126" s="791"/>
      <c r="S126" s="720"/>
      <c r="T126" s="720"/>
      <c r="U126" s="720"/>
      <c r="V126" s="720"/>
      <c r="W126" s="720"/>
      <c r="X126" s="720"/>
      <c r="Y126" s="878" t="s">
        <v>2603</v>
      </c>
      <c r="Z126" s="891" t="s">
        <v>86</v>
      </c>
      <c r="AA126" s="878" t="s">
        <v>2604</v>
      </c>
      <c r="AB126" s="891" t="s">
        <v>87</v>
      </c>
      <c r="AC126" s="730"/>
      <c r="AD126" s="868" t="s">
        <v>680</v>
      </c>
      <c r="AE126" s="735" t="e">
        <f ca="1">strCheckDate(O127:AC127)</f>
        <v>#NAME?</v>
      </c>
      <c r="AF126" s="735"/>
      <c r="AG126" s="738" t="str">
        <f>IF(M126="","",M126 )</f>
        <v>Иные потребители (тарифы указаны без учета НДС)</v>
      </c>
      <c r="AH126" s="738"/>
      <c r="AI126" s="738"/>
      <c r="AJ126" s="738"/>
      <c r="AK126" s="735"/>
      <c r="AL126" s="735"/>
      <c r="AM126" s="735"/>
      <c r="AN126" s="735"/>
      <c r="AO126" s="735"/>
      <c r="AP126" s="735"/>
    </row>
    <row r="127" spans="1:42" s="700" customFormat="1" ht="14.25" hidden="1" customHeight="1">
      <c r="A127" s="871"/>
      <c r="B127" s="871"/>
      <c r="C127" s="871"/>
      <c r="D127" s="871"/>
      <c r="E127" s="872"/>
      <c r="F127" s="871"/>
      <c r="G127" s="742"/>
      <c r="H127" s="884"/>
      <c r="I127" s="884"/>
      <c r="J127" s="884"/>
      <c r="K127" s="751"/>
      <c r="L127" s="712"/>
      <c r="M127" s="754"/>
      <c r="N127" s="889"/>
      <c r="O127" s="736"/>
      <c r="P127" s="736"/>
      <c r="Q127" s="733"/>
      <c r="R127" s="734" t="str">
        <f>Y126 &amp; "-" &amp; AA126</f>
        <v>01.12.2022-31.12.2023</v>
      </c>
      <c r="S127" s="734"/>
      <c r="T127" s="734"/>
      <c r="U127" s="734"/>
      <c r="V127" s="734"/>
      <c r="W127" s="734"/>
      <c r="X127" s="734"/>
      <c r="Y127" s="878"/>
      <c r="Z127" s="891"/>
      <c r="AA127" s="886"/>
      <c r="AB127" s="891"/>
      <c r="AC127" s="730"/>
      <c r="AD127" s="868"/>
      <c r="AE127" s="735"/>
      <c r="AF127" s="735"/>
      <c r="AG127" s="735"/>
      <c r="AH127" s="738"/>
      <c r="AI127" s="735"/>
      <c r="AJ127" s="735"/>
      <c r="AK127" s="735"/>
      <c r="AL127" s="735"/>
      <c r="AM127" s="735"/>
      <c r="AN127" s="735"/>
      <c r="AO127" s="735"/>
      <c r="AP127" s="735"/>
    </row>
    <row r="128" spans="1:42" s="700" customFormat="1" ht="14.25" hidden="1" customHeight="1">
      <c r="A128" s="871"/>
      <c r="B128" s="871"/>
      <c r="C128" s="871"/>
      <c r="D128" s="871"/>
      <c r="E128" s="872"/>
      <c r="F128" s="871"/>
      <c r="G128" s="742"/>
      <c r="H128" s="884"/>
      <c r="I128" s="884"/>
      <c r="J128" s="884"/>
      <c r="K128" s="751"/>
      <c r="L128" s="704"/>
      <c r="M128" s="715"/>
      <c r="N128" s="721"/>
      <c r="O128" s="705"/>
      <c r="P128" s="705"/>
      <c r="Q128" s="705"/>
      <c r="R128" s="705"/>
      <c r="S128" s="705"/>
      <c r="T128" s="705"/>
      <c r="U128" s="705"/>
      <c r="V128" s="705"/>
      <c r="W128" s="705"/>
      <c r="X128" s="705"/>
      <c r="Y128" s="728"/>
      <c r="Z128" s="722"/>
      <c r="AA128" s="722"/>
      <c r="AB128" s="722"/>
      <c r="AC128" s="719"/>
      <c r="AD128" s="868"/>
      <c r="AE128" s="735"/>
      <c r="AF128" s="735"/>
      <c r="AG128" s="735"/>
      <c r="AH128" s="738"/>
      <c r="AI128" s="735"/>
      <c r="AJ128" s="735"/>
      <c r="AK128" s="735"/>
      <c r="AL128" s="735"/>
      <c r="AM128" s="735"/>
      <c r="AN128" s="735"/>
      <c r="AO128" s="735"/>
      <c r="AP128" s="735"/>
    </row>
    <row r="129" spans="1:42" s="699" customFormat="1" ht="15" customHeight="1">
      <c r="A129" s="871"/>
      <c r="B129" s="871"/>
      <c r="C129" s="871"/>
      <c r="D129" s="871"/>
      <c r="E129" s="872"/>
      <c r="F129" s="746" t="s">
        <v>255</v>
      </c>
      <c r="G129" s="781"/>
      <c r="H129" s="884"/>
      <c r="I129" s="884"/>
      <c r="J129" s="751"/>
      <c r="K129" s="724"/>
      <c r="L129" s="704"/>
      <c r="M129" s="714" t="s">
        <v>412</v>
      </c>
      <c r="N129" s="721"/>
      <c r="O129" s="705"/>
      <c r="P129" s="705"/>
      <c r="Q129" s="705"/>
      <c r="R129" s="705"/>
      <c r="S129" s="705"/>
      <c r="T129" s="705"/>
      <c r="U129" s="705"/>
      <c r="V129" s="705"/>
      <c r="W129" s="705"/>
      <c r="X129" s="705"/>
      <c r="Y129" s="728"/>
      <c r="Z129" s="722"/>
      <c r="AA129" s="722"/>
      <c r="AB129" s="722"/>
      <c r="AC129" s="719"/>
      <c r="AD129" s="868"/>
      <c r="AE129" s="737"/>
      <c r="AF129" s="737"/>
      <c r="AG129" s="737"/>
      <c r="AH129" s="738"/>
      <c r="AI129" s="737"/>
      <c r="AJ129" s="735"/>
      <c r="AK129" s="735"/>
      <c r="AL129" s="737"/>
      <c r="AM129" s="737"/>
      <c r="AN129" s="737"/>
      <c r="AO129" s="737"/>
      <c r="AP129" s="737"/>
    </row>
    <row r="130" spans="1:42" s="699" customFormat="1">
      <c r="A130" s="871"/>
      <c r="B130" s="871"/>
      <c r="C130" s="871"/>
      <c r="D130" s="871"/>
      <c r="E130" s="745" t="s">
        <v>255</v>
      </c>
      <c r="F130" s="746" t="s">
        <v>255</v>
      </c>
      <c r="G130" s="781"/>
      <c r="H130" s="884"/>
      <c r="I130" s="702"/>
      <c r="J130" s="702"/>
      <c r="K130" s="724"/>
      <c r="L130" s="704"/>
      <c r="M130" s="711" t="s">
        <v>13</v>
      </c>
      <c r="N130" s="721"/>
      <c r="O130" s="705"/>
      <c r="P130" s="705"/>
      <c r="Q130" s="705"/>
      <c r="R130" s="705"/>
      <c r="S130" s="705"/>
      <c r="T130" s="705"/>
      <c r="U130" s="705"/>
      <c r="V130" s="705"/>
      <c r="W130" s="705"/>
      <c r="X130" s="705"/>
      <c r="Y130" s="728"/>
      <c r="Z130" s="722"/>
      <c r="AA130" s="722"/>
      <c r="AB130" s="721"/>
      <c r="AC130" s="722"/>
      <c r="AD130" s="719"/>
      <c r="AE130" s="737"/>
      <c r="AF130" s="737"/>
      <c r="AG130" s="737"/>
      <c r="AH130" s="737"/>
      <c r="AI130" s="737"/>
      <c r="AJ130" s="737"/>
      <c r="AK130" s="737"/>
      <c r="AL130" s="737"/>
      <c r="AM130" s="737"/>
      <c r="AN130" s="737"/>
      <c r="AO130" s="737"/>
      <c r="AP130" s="737"/>
    </row>
    <row r="131" spans="1:42" s="699" customFormat="1">
      <c r="A131" s="871"/>
      <c r="B131" s="871"/>
      <c r="C131" s="871"/>
      <c r="D131" s="747" t="s">
        <v>255</v>
      </c>
      <c r="E131" s="747" t="s">
        <v>255</v>
      </c>
      <c r="F131" s="748" t="s">
        <v>255</v>
      </c>
      <c r="G131" s="747" t="s">
        <v>255</v>
      </c>
      <c r="H131" s="781"/>
      <c r="I131" s="724"/>
      <c r="J131" s="702"/>
      <c r="K131" s="717"/>
      <c r="L131" s="704"/>
      <c r="M131" s="710" t="s">
        <v>413</v>
      </c>
      <c r="N131" s="709"/>
      <c r="O131" s="705"/>
      <c r="P131" s="705"/>
      <c r="Q131" s="705"/>
      <c r="R131" s="705"/>
      <c r="S131" s="705"/>
      <c r="T131" s="705"/>
      <c r="U131" s="705"/>
      <c r="V131" s="705"/>
      <c r="W131" s="705"/>
      <c r="X131" s="705"/>
      <c r="Y131" s="728"/>
      <c r="Z131" s="722"/>
      <c r="AA131" s="722"/>
      <c r="AB131" s="721"/>
      <c r="AC131" s="722"/>
      <c r="AD131" s="719"/>
      <c r="AE131" s="737"/>
      <c r="AF131" s="737"/>
      <c r="AG131" s="737"/>
      <c r="AH131" s="737"/>
      <c r="AI131" s="737"/>
      <c r="AJ131" s="737"/>
      <c r="AK131" s="737"/>
      <c r="AL131" s="737"/>
      <c r="AM131" s="737"/>
      <c r="AN131" s="737"/>
      <c r="AO131" s="737"/>
      <c r="AP131" s="737"/>
    </row>
    <row r="132" spans="1:42" ht="3" customHeight="1">
      <c r="AP132" s="35"/>
    </row>
    <row r="133" spans="1:42" ht="48.95" customHeight="1">
      <c r="L133" s="607">
        <v>1</v>
      </c>
      <c r="M133" s="862" t="s">
        <v>709</v>
      </c>
      <c r="N133" s="862"/>
      <c r="O133" s="862"/>
      <c r="P133" s="862"/>
      <c r="Q133" s="862"/>
      <c r="R133" s="862"/>
      <c r="S133" s="862"/>
      <c r="T133" s="862"/>
      <c r="U133" s="862"/>
      <c r="V133" s="862"/>
      <c r="W133" s="862"/>
      <c r="X133" s="862"/>
      <c r="Y133" s="862"/>
      <c r="Z133" s="862"/>
      <c r="AA133" s="862"/>
      <c r="AB133" s="862"/>
      <c r="AC133" s="862"/>
      <c r="AP133" s="35"/>
    </row>
  </sheetData>
  <sheetProtection algorithmName="SHA-512" hashValue="94AnDrTxusoqPDH4bkj2gmzB0d9LQEXTxdPXVMQCxecB8LM95/SYEvQwGDpJc9CSRE6TBvdgtq39GOWWz3w6pw==" saltValue="V6+QT08FLJo3MkdE8urUyw==" spinCount="100000" sheet="1" objects="1" scenarios="1" formatColumns="0" formatRows="0"/>
  <dataConsolidate link="1"/>
  <mergeCells count="242">
    <mergeCell ref="M133:AC133"/>
    <mergeCell ref="L5:AB5"/>
    <mergeCell ref="L14:L16"/>
    <mergeCell ref="M14:M16"/>
    <mergeCell ref="L11:M11"/>
    <mergeCell ref="AB14:AB16"/>
    <mergeCell ref="O22:AC22"/>
    <mergeCell ref="L13:AC13"/>
    <mergeCell ref="N14:N16"/>
    <mergeCell ref="Z16:AA16"/>
    <mergeCell ref="O21:AC21"/>
    <mergeCell ref="Z17:AA17"/>
    <mergeCell ref="Q15:R15"/>
    <mergeCell ref="S15:T15"/>
    <mergeCell ref="U15:W15"/>
    <mergeCell ref="P7:AC7"/>
    <mergeCell ref="P8:AC8"/>
    <mergeCell ref="P9:AC9"/>
    <mergeCell ref="P10:AC10"/>
    <mergeCell ref="AD13:AD16"/>
    <mergeCell ref="O19:AC19"/>
    <mergeCell ref="AC14:AC16"/>
    <mergeCell ref="O12:AB12"/>
    <mergeCell ref="O14:AA14"/>
    <mergeCell ref="Y15:AA15"/>
    <mergeCell ref="A18:A131"/>
    <mergeCell ref="B19:B131"/>
    <mergeCell ref="C20:C33"/>
    <mergeCell ref="D21:D32"/>
    <mergeCell ref="AD23:AD26"/>
    <mergeCell ref="Y23:Y24"/>
    <mergeCell ref="Z23:Z24"/>
    <mergeCell ref="AA23:AA24"/>
    <mergeCell ref="N23:N24"/>
    <mergeCell ref="AB23:AB24"/>
    <mergeCell ref="O20:AC20"/>
    <mergeCell ref="E22:E26"/>
    <mergeCell ref="O18:AC18"/>
    <mergeCell ref="H21:H32"/>
    <mergeCell ref="I22:I26"/>
    <mergeCell ref="F23:F25"/>
    <mergeCell ref="J23:J25"/>
    <mergeCell ref="C34:C47"/>
    <mergeCell ref="O34:AC34"/>
    <mergeCell ref="D35:D46"/>
    <mergeCell ref="H35:H46"/>
    <mergeCell ref="O35:AC35"/>
    <mergeCell ref="E36:E40"/>
    <mergeCell ref="I36:I40"/>
    <mergeCell ref="O36:AC36"/>
    <mergeCell ref="F37:F39"/>
    <mergeCell ref="J37:J39"/>
    <mergeCell ref="N37:N38"/>
    <mergeCell ref="Y37:Y38"/>
    <mergeCell ref="Z37:Z38"/>
    <mergeCell ref="AA37:AA38"/>
    <mergeCell ref="AB37:AB38"/>
    <mergeCell ref="J42:J44"/>
    <mergeCell ref="C48:C61"/>
    <mergeCell ref="O48:AC48"/>
    <mergeCell ref="D49:D60"/>
    <mergeCell ref="H49:H60"/>
    <mergeCell ref="O49:AC49"/>
    <mergeCell ref="E50:E54"/>
    <mergeCell ref="I50:I54"/>
    <mergeCell ref="O50:AC50"/>
    <mergeCell ref="F51:F53"/>
    <mergeCell ref="J51:J53"/>
    <mergeCell ref="N51:N52"/>
    <mergeCell ref="Y51:Y52"/>
    <mergeCell ref="Z51:Z52"/>
    <mergeCell ref="AA51:AA52"/>
    <mergeCell ref="AB51:AB52"/>
    <mergeCell ref="C62:C75"/>
    <mergeCell ref="O62:AC62"/>
    <mergeCell ref="D63:D74"/>
    <mergeCell ref="H63:H74"/>
    <mergeCell ref="O63:AC63"/>
    <mergeCell ref="E64:E68"/>
    <mergeCell ref="I64:I68"/>
    <mergeCell ref="O64:AC64"/>
    <mergeCell ref="F65:F67"/>
    <mergeCell ref="J65:J67"/>
    <mergeCell ref="N65:N66"/>
    <mergeCell ref="Y65:Y66"/>
    <mergeCell ref="Z65:Z66"/>
    <mergeCell ref="AA65:AA66"/>
    <mergeCell ref="AB65:AB66"/>
    <mergeCell ref="C76:C89"/>
    <mergeCell ref="O76:AC76"/>
    <mergeCell ref="D77:D88"/>
    <mergeCell ref="H77:H88"/>
    <mergeCell ref="O77:AC77"/>
    <mergeCell ref="E78:E82"/>
    <mergeCell ref="I78:I82"/>
    <mergeCell ref="O78:AC78"/>
    <mergeCell ref="F79:F81"/>
    <mergeCell ref="J79:J81"/>
    <mergeCell ref="N79:N80"/>
    <mergeCell ref="Y79:Y80"/>
    <mergeCell ref="Z79:Z80"/>
    <mergeCell ref="AA79:AA80"/>
    <mergeCell ref="AB79:AB80"/>
    <mergeCell ref="C90:C103"/>
    <mergeCell ref="O90:AC90"/>
    <mergeCell ref="D91:D102"/>
    <mergeCell ref="H91:H102"/>
    <mergeCell ref="O91:AC91"/>
    <mergeCell ref="E92:E96"/>
    <mergeCell ref="I92:I96"/>
    <mergeCell ref="O92:AC92"/>
    <mergeCell ref="F93:F95"/>
    <mergeCell ref="J93:J95"/>
    <mergeCell ref="N93:N94"/>
    <mergeCell ref="Y93:Y94"/>
    <mergeCell ref="Z93:Z94"/>
    <mergeCell ref="AA93:AA94"/>
    <mergeCell ref="AB93:AB94"/>
    <mergeCell ref="C104:C117"/>
    <mergeCell ref="O104:AC104"/>
    <mergeCell ref="D105:D116"/>
    <mergeCell ref="H105:H116"/>
    <mergeCell ref="O105:AC105"/>
    <mergeCell ref="E106:E110"/>
    <mergeCell ref="I106:I110"/>
    <mergeCell ref="O106:AC106"/>
    <mergeCell ref="F107:F109"/>
    <mergeCell ref="J107:J109"/>
    <mergeCell ref="N107:N108"/>
    <mergeCell ref="Y107:Y108"/>
    <mergeCell ref="Z107:Z108"/>
    <mergeCell ref="AA107:AA108"/>
    <mergeCell ref="AB107:AB108"/>
    <mergeCell ref="C118:C131"/>
    <mergeCell ref="O118:AC118"/>
    <mergeCell ref="D119:D130"/>
    <mergeCell ref="H119:H130"/>
    <mergeCell ref="O119:AC119"/>
    <mergeCell ref="E120:E124"/>
    <mergeCell ref="I120:I124"/>
    <mergeCell ref="O120:AC120"/>
    <mergeCell ref="F121:F123"/>
    <mergeCell ref="J121:J123"/>
    <mergeCell ref="N121:N122"/>
    <mergeCell ref="Y121:Y122"/>
    <mergeCell ref="Z121:Z122"/>
    <mergeCell ref="AA121:AA122"/>
    <mergeCell ref="AB121:AB122"/>
    <mergeCell ref="AD121:AD124"/>
    <mergeCell ref="E27:E31"/>
    <mergeCell ref="I27:I31"/>
    <mergeCell ref="O27:AC27"/>
    <mergeCell ref="F28:F30"/>
    <mergeCell ref="J28:J30"/>
    <mergeCell ref="N28:N29"/>
    <mergeCell ref="Y28:Y29"/>
    <mergeCell ref="Z28:Z29"/>
    <mergeCell ref="AA28:AA29"/>
    <mergeCell ref="AB28:AB29"/>
    <mergeCell ref="AD28:AD31"/>
    <mergeCell ref="E41:E45"/>
    <mergeCell ref="I41:I45"/>
    <mergeCell ref="O41:AC41"/>
    <mergeCell ref="F42:F44"/>
    <mergeCell ref="AD107:AD110"/>
    <mergeCell ref="AD93:AD96"/>
    <mergeCell ref="AD79:AD82"/>
    <mergeCell ref="AD65:AD68"/>
    <mergeCell ref="AD51:AD54"/>
    <mergeCell ref="AD37:AD40"/>
    <mergeCell ref="AD42:AD45"/>
    <mergeCell ref="E55:E59"/>
    <mergeCell ref="I55:I59"/>
    <mergeCell ref="O55:AC55"/>
    <mergeCell ref="F56:F58"/>
    <mergeCell ref="J56:J58"/>
    <mergeCell ref="N56:N57"/>
    <mergeCell ref="Y56:Y57"/>
    <mergeCell ref="Z56:Z57"/>
    <mergeCell ref="AA56:AA57"/>
    <mergeCell ref="AB56:AB57"/>
    <mergeCell ref="AD56:AD59"/>
    <mergeCell ref="N42:N43"/>
    <mergeCell ref="Y42:Y43"/>
    <mergeCell ref="Z42:Z43"/>
    <mergeCell ref="AA42:AA43"/>
    <mergeCell ref="AB42:AB43"/>
    <mergeCell ref="AD70:AD73"/>
    <mergeCell ref="E83:E87"/>
    <mergeCell ref="I83:I87"/>
    <mergeCell ref="O83:AC83"/>
    <mergeCell ref="F84:F86"/>
    <mergeCell ref="J84:J86"/>
    <mergeCell ref="N84:N85"/>
    <mergeCell ref="Y84:Y85"/>
    <mergeCell ref="Z84:Z85"/>
    <mergeCell ref="AA84:AA85"/>
    <mergeCell ref="AB84:AB85"/>
    <mergeCell ref="AD84:AD87"/>
    <mergeCell ref="E69:E73"/>
    <mergeCell ref="I69:I73"/>
    <mergeCell ref="O69:AC69"/>
    <mergeCell ref="F70:F72"/>
    <mergeCell ref="J70:J72"/>
    <mergeCell ref="N70:N71"/>
    <mergeCell ref="Y70:Y71"/>
    <mergeCell ref="Z70:Z71"/>
    <mergeCell ref="AA70:AA71"/>
    <mergeCell ref="AB70:AB71"/>
    <mergeCell ref="AD98:AD101"/>
    <mergeCell ref="E111:E115"/>
    <mergeCell ref="I111:I115"/>
    <mergeCell ref="O111:AC111"/>
    <mergeCell ref="F112:F114"/>
    <mergeCell ref="J112:J114"/>
    <mergeCell ref="N112:N113"/>
    <mergeCell ref="Y112:Y113"/>
    <mergeCell ref="Z112:Z113"/>
    <mergeCell ref="AA112:AA113"/>
    <mergeCell ref="AB112:AB113"/>
    <mergeCell ref="AD112:AD115"/>
    <mergeCell ref="E97:E101"/>
    <mergeCell ref="I97:I101"/>
    <mergeCell ref="O97:AC97"/>
    <mergeCell ref="F98:F100"/>
    <mergeCell ref="J98:J100"/>
    <mergeCell ref="N98:N99"/>
    <mergeCell ref="Y98:Y99"/>
    <mergeCell ref="Z98:Z99"/>
    <mergeCell ref="AA98:AA99"/>
    <mergeCell ref="AB98:AB99"/>
    <mergeCell ref="AD126:AD129"/>
    <mergeCell ref="E125:E129"/>
    <mergeCell ref="I125:I129"/>
    <mergeCell ref="O125:AC125"/>
    <mergeCell ref="F126:F128"/>
    <mergeCell ref="J126:J128"/>
    <mergeCell ref="N126:N127"/>
    <mergeCell ref="Y126:Y127"/>
    <mergeCell ref="Z126:Z127"/>
    <mergeCell ref="AA126:AA127"/>
    <mergeCell ref="AB126:AB127"/>
  </mergeCells>
  <phoneticPr fontId="11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 O35:AC35 O49:AC49 O63:AC63 O77:AC77 O91:AC91 O105:AC105 O119:AC119" xr:uid="{00000000-0002-0000-0900-000000000000}">
      <formula1>900</formula1>
    </dataValidation>
    <dataValidation allowBlank="1" promptTitle="checkPeriodRange" sqref="R24:X24 R38:X38 R52:X52 R66:X66 R80:X80 R94:X94 R108:X108 R122:X122 R29:X29 R43:X43 R57:X57 R71:X71 R85:X85 R99:X99 R113:X113 R127:X127" xr:uid="{00000000-0002-0000-0900-000001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7 M51 M65 M79 M93 M107 M121 M28 M42 M56 M70 M84 M98 M112 M126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:P22 O36:P36 O50:P50 O64:P64 O78:P78 O92:P92 O106:P106 O120:P120 O27:P27 O41:P41 O55:P55 O69:P69 O83:P83 O97:P97 O111:P111 O125:P125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37 AA37:AA38 Y51 AA51:AA52 Y65 AA65:AA66 Y79 AA79:AA80 Y93 AA93:AA94 Y107 AA107:AA108 Y121 AA121:AA122 Y28 AA28:AA29 Y42 AA42:AA43 Y56 AA56:AA57 Y70 AA70:AA71 Y84 AA84:AA85 Y98 AA98:AA99 Y112 AA112:AA113 Y126 AA126:AA127" xr:uid="{00000000-0002-0000-0900-000004000000}"/>
    <dataValidation allowBlank="1" sqref="Z114:Z117 Z30:Z33 Z44:Z47 Z58:Z61 Z72:Z75 Z86:Z89 Z100:Z103 Z25:Z26 Z39:Z40 Z53:Z54 Z67:Z68 Z81:Z82 Z95:Z96 Z109:Z110 Z123:Z124 Z128:Z131" xr:uid="{00000000-0002-0000-0900-000005000000}"/>
    <dataValidation type="decimal" allowBlank="1" showErrorMessage="1" errorTitle="Ошибка" error="Допускается ввод только действительных чисел!" sqref="P23:R23 P37:R37 P51:R51 P65:R65 P79:R79 P93:R93 P107:R107 P121:R121 P28:R28 P42:R42 P56:R56 P70:R70 P84:R84 P98:R98 P112:R112 P126:R126" xr:uid="{00000000-0002-0000-0900-000006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Z37:Z38 AB37:AB38 Z51:Z52 AB51:AB52 Z65:Z66 AB65:AB66 Z79:Z80 AB79:AB80 Z93:Z94 AB93:AB94 Z107:Z108 AB107:AB108 Z121:Z122 AB121:AB122 Z28:Z29 AB28:AB29 Z42:Z43 AB42:AB43 Z56:Z57 AB56:AB57 Z70:Z71 AB70:AB71 Z84:Z85 AB84:AB85 Z98:Z99 AB98:AB99 Z112:Z113 AB112:AB113 Z126:Z127 AB126:AB127" xr:uid="{00000000-0002-0000-0900-000007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63" t="s">
        <v>531</v>
      </c>
      <c r="G2" s="864"/>
      <c r="H2" s="865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14.12.2022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/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49" t="e">
        <f ca="1">"3." &amp;mergeValue(A9)</f>
        <v>#NAME?</v>
      </c>
      <c r="G9" s="536" t="s">
        <v>535</v>
      </c>
      <c r="H9" s="429"/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0"/>
      <c r="D11" s="460"/>
      <c r="F11" s="449" t="e">
        <f ca="1">"4."&amp;mergeValue(A11) &amp;"."&amp;mergeValue(B11)</f>
        <v>#NAME?</v>
      </c>
      <c r="G11" s="436" t="s">
        <v>634</v>
      </c>
      <c r="H11" s="429" t="str">
        <f>IF(region_name="","",region_name)</f>
        <v>Республика Татарстан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7"/>
      <c r="B13" s="867"/>
      <c r="C13" s="867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/>
      <c r="I13" s="868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7"/>
      <c r="B14" s="867"/>
      <c r="C14" s="867"/>
      <c r="D14" s="460"/>
      <c r="F14" s="454"/>
      <c r="G14" s="161" t="s">
        <v>4</v>
      </c>
      <c r="H14" s="459"/>
      <c r="I14" s="868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7"/>
      <c r="B15" s="867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7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62" t="s">
        <v>635</v>
      </c>
      <c r="H19" s="862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21" t="s">
        <v>703</v>
      </c>
      <c r="M5" s="921"/>
      <c r="N5" s="921"/>
      <c r="O5" s="921"/>
      <c r="P5" s="921"/>
      <c r="Q5" s="921"/>
      <c r="R5" s="921"/>
      <c r="S5" s="921"/>
      <c r="T5" s="921"/>
      <c r="U5" s="921"/>
      <c r="V5" s="577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1" t="str">
        <f>IF(NameOrPr_ch="",IF(NameOrPr="","",NameOrPr),NameOrPr_ch)</f>
        <v>Государственный комитет Республики Татарстан по тарифам</v>
      </c>
      <c r="O7" s="881"/>
      <c r="P7" s="881"/>
      <c r="Q7" s="881"/>
      <c r="R7" s="881"/>
      <c r="S7" s="881"/>
      <c r="T7" s="881"/>
      <c r="U7" s="881"/>
      <c r="V7" s="759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50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1" t="str">
        <f>IF(datePr_ch="",IF(datePr="","",datePr),datePr_ch)</f>
        <v>18.11.2022</v>
      </c>
      <c r="O8" s="881"/>
      <c r="P8" s="881"/>
      <c r="Q8" s="881"/>
      <c r="R8" s="881"/>
      <c r="S8" s="881"/>
      <c r="T8" s="881"/>
      <c r="U8" s="881"/>
      <c r="V8" s="759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50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1" t="str">
        <f>IF(numberPr_ch="",IF(numberPr="","",numberPr),numberPr_ch)</f>
        <v>642-217/кс-2022</v>
      </c>
      <c r="O9" s="881"/>
      <c r="P9" s="881"/>
      <c r="Q9" s="881"/>
      <c r="R9" s="881"/>
      <c r="S9" s="881"/>
      <c r="T9" s="881"/>
      <c r="U9" s="881"/>
      <c r="V9" s="759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50" s="438" customFormat="1" ht="18.75">
      <c r="G10" s="439"/>
      <c r="H10" s="439"/>
      <c r="L10" s="437"/>
      <c r="M10" s="451" t="s">
        <v>541</v>
      </c>
      <c r="N10" s="881" t="str">
        <f>IF(IstPub_ch="",IF(IstPub="","",IstPub),IstPub_ch)</f>
        <v>Официальный сайт правовой информации Министерства юстиции РТ:  http//pravo.tatarstan.ru</v>
      </c>
      <c r="O10" s="881"/>
      <c r="P10" s="881"/>
      <c r="Q10" s="881"/>
      <c r="R10" s="881"/>
      <c r="S10" s="881"/>
      <c r="T10" s="881"/>
      <c r="U10" s="881"/>
      <c r="V10" s="759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50" s="295" customFormat="1" ht="9.75" hidden="1" customHeight="1">
      <c r="L11" s="903"/>
      <c r="M11" s="903"/>
      <c r="N11" s="314"/>
      <c r="O11" s="314"/>
      <c r="P11" s="314"/>
      <c r="Q11" s="314"/>
      <c r="R11" s="314"/>
      <c r="S11" s="904"/>
      <c r="T11" s="904"/>
      <c r="U11" s="904"/>
      <c r="V11" s="904"/>
      <c r="W11" s="904"/>
      <c r="X11" s="904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0"/>
      <c r="M12" s="880"/>
      <c r="N12" s="204"/>
      <c r="O12" s="204"/>
      <c r="P12" s="204"/>
      <c r="Q12" s="204"/>
      <c r="R12" s="204"/>
      <c r="S12" s="905"/>
      <c r="T12" s="905"/>
      <c r="U12" s="905"/>
      <c r="V12" s="905"/>
      <c r="W12" s="905"/>
      <c r="X12" s="905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898"/>
      <c r="T13" s="898"/>
      <c r="U13" s="898"/>
      <c r="V13" s="898"/>
      <c r="W13" s="898"/>
      <c r="X13" s="898"/>
      <c r="Y13" s="393"/>
      <c r="AD13" s="898"/>
      <c r="AE13" s="898"/>
      <c r="AF13" s="898"/>
      <c r="AG13" s="898"/>
      <c r="AH13" s="898"/>
      <c r="AI13" s="898"/>
      <c r="AJ13" s="898"/>
      <c r="AK13" s="898"/>
    </row>
    <row r="14" spans="7:50">
      <c r="J14" s="85"/>
      <c r="K14" s="85"/>
      <c r="L14" s="899" t="s">
        <v>485</v>
      </c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99"/>
      <c r="AM14" s="819" t="s">
        <v>486</v>
      </c>
    </row>
    <row r="15" spans="7:50" ht="14.25" customHeight="1">
      <c r="J15" s="85"/>
      <c r="K15" s="85"/>
      <c r="L15" s="899" t="s">
        <v>94</v>
      </c>
      <c r="M15" s="899" t="s">
        <v>517</v>
      </c>
      <c r="N15" s="899" t="s">
        <v>417</v>
      </c>
      <c r="O15" s="899"/>
      <c r="P15" s="899"/>
      <c r="Q15" s="899"/>
      <c r="R15" s="900" t="s">
        <v>391</v>
      </c>
      <c r="S15" s="900"/>
      <c r="T15" s="900"/>
      <c r="U15" s="900"/>
      <c r="V15" s="900" t="s">
        <v>418</v>
      </c>
      <c r="W15" s="900"/>
      <c r="X15" s="900"/>
      <c r="Y15" s="900"/>
      <c r="Z15" s="900" t="s">
        <v>394</v>
      </c>
      <c r="AA15" s="900"/>
      <c r="AB15" s="900"/>
      <c r="AC15" s="900"/>
      <c r="AD15" s="900" t="s">
        <v>504</v>
      </c>
      <c r="AE15" s="900"/>
      <c r="AF15" s="900"/>
      <c r="AG15" s="900"/>
      <c r="AH15" s="900"/>
      <c r="AI15" s="900"/>
      <c r="AJ15" s="900"/>
      <c r="AK15" s="899" t="s">
        <v>343</v>
      </c>
      <c r="AL15" s="882" t="s">
        <v>277</v>
      </c>
      <c r="AM15" s="819"/>
    </row>
    <row r="16" spans="7:50" ht="26.25" customHeight="1">
      <c r="J16" s="85"/>
      <c r="K16" s="85"/>
      <c r="L16" s="899"/>
      <c r="M16" s="899"/>
      <c r="N16" s="899"/>
      <c r="O16" s="899"/>
      <c r="P16" s="899"/>
      <c r="Q16" s="899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/>
      <c r="AD16" s="900" t="s">
        <v>682</v>
      </c>
      <c r="AE16" s="900"/>
      <c r="AF16" s="819" t="s">
        <v>420</v>
      </c>
      <c r="AG16" s="819"/>
      <c r="AH16" s="902" t="s">
        <v>506</v>
      </c>
      <c r="AI16" s="902"/>
      <c r="AJ16" s="902"/>
      <c r="AK16" s="899"/>
      <c r="AL16" s="882"/>
      <c r="AM16" s="819"/>
    </row>
    <row r="17" spans="1:53" ht="14.25" customHeight="1">
      <c r="J17" s="85"/>
      <c r="K17" s="85"/>
      <c r="L17" s="899"/>
      <c r="M17" s="899"/>
      <c r="N17" s="899"/>
      <c r="O17" s="899"/>
      <c r="P17" s="899"/>
      <c r="Q17" s="899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900"/>
      <c r="AC17" s="900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01" t="s">
        <v>393</v>
      </c>
      <c r="AJ17" s="901"/>
      <c r="AK17" s="899"/>
      <c r="AL17" s="882"/>
      <c r="AM17" s="819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83">
        <f ca="1">OFFSET(N18,0,-1)+1</f>
        <v>3</v>
      </c>
      <c r="O18" s="883"/>
      <c r="P18" s="883"/>
      <c r="Q18" s="883"/>
      <c r="R18" s="883">
        <f ca="1">OFFSET(R18,0,-4)+1</f>
        <v>4</v>
      </c>
      <c r="S18" s="883"/>
      <c r="T18" s="883"/>
      <c r="U18" s="883"/>
      <c r="V18" s="883">
        <f ca="1">OFFSET(V18,0,-4)+1</f>
        <v>5</v>
      </c>
      <c r="W18" s="883"/>
      <c r="X18" s="883"/>
      <c r="Y18" s="883"/>
      <c r="Z18" s="564"/>
      <c r="AA18" s="564"/>
      <c r="AB18" s="564">
        <f ca="1">OFFSET(V18,0,0)+1</f>
        <v>6</v>
      </c>
      <c r="AC18" s="565">
        <f ca="1">AB18</f>
        <v>6</v>
      </c>
      <c r="AD18" s="563">
        <f ca="1">OFFSET(AD18,0,-1)+1</f>
        <v>7</v>
      </c>
      <c r="AE18" s="563">
        <f t="shared" ref="AE18:AJ18" ca="1" si="0">OFFSET(AE18,0,-1)+1</f>
        <v>8</v>
      </c>
      <c r="AF18" s="563">
        <f t="shared" ca="1" si="0"/>
        <v>9</v>
      </c>
      <c r="AG18" s="563">
        <f t="shared" ca="1" si="0"/>
        <v>10</v>
      </c>
      <c r="AH18" s="563">
        <f t="shared" ca="1" si="0"/>
        <v>11</v>
      </c>
      <c r="AI18" s="563">
        <f t="shared" ca="1" si="0"/>
        <v>12</v>
      </c>
      <c r="AJ18" s="563">
        <f t="shared" ca="1" si="0"/>
        <v>13</v>
      </c>
      <c r="AK18" s="563">
        <f ca="1">OFFSET(AK18,0,-1)+1</f>
        <v>14</v>
      </c>
      <c r="AL18" s="566"/>
      <c r="AM18" s="563">
        <v>15</v>
      </c>
    </row>
    <row r="19" spans="1:53" ht="22.5">
      <c r="A19" s="90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4" t="e">
        <f ca="1">mergeValue(A19)</f>
        <v>#NAME?</v>
      </c>
      <c r="M19" s="561" t="s">
        <v>23</v>
      </c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09"/>
      <c r="AH19" s="909"/>
      <c r="AI19" s="909"/>
      <c r="AJ19" s="909"/>
      <c r="AK19" s="909"/>
      <c r="AL19" s="909"/>
      <c r="AM19" s="573" t="s">
        <v>513</v>
      </c>
    </row>
    <row r="20" spans="1:53" ht="22.5">
      <c r="A20" s="906"/>
      <c r="B20" s="90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e">
        <f ca="1">mergeValue(A20) &amp;"."&amp; mergeValue(B20)</f>
        <v>#NAME?</v>
      </c>
      <c r="M20" s="157" t="s">
        <v>18</v>
      </c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534" t="s">
        <v>514</v>
      </c>
    </row>
    <row r="21" spans="1:53" ht="45">
      <c r="A21" s="906"/>
      <c r="B21" s="906"/>
      <c r="C21" s="906">
        <v>1</v>
      </c>
      <c r="D21" s="279"/>
      <c r="E21" s="279"/>
      <c r="F21" s="323"/>
      <c r="G21" s="324"/>
      <c r="H21" s="324"/>
      <c r="I21" s="210"/>
      <c r="J21" s="46"/>
      <c r="K21" s="35"/>
      <c r="L21" s="315" t="e">
        <f ca="1">mergeValue(A21) &amp;"."&amp; mergeValue(B21)&amp;"."&amp; mergeValue(C21)</f>
        <v>#NAME?</v>
      </c>
      <c r="M21" s="158" t="s">
        <v>646</v>
      </c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908"/>
      <c r="AM21" s="534" t="s">
        <v>683</v>
      </c>
    </row>
    <row r="22" spans="1:53" ht="20.100000000000001" customHeight="1">
      <c r="A22" s="906"/>
      <c r="B22" s="906"/>
      <c r="C22" s="906"/>
      <c r="D22" s="906">
        <v>1</v>
      </c>
      <c r="E22" s="279"/>
      <c r="F22" s="323"/>
      <c r="G22" s="324"/>
      <c r="H22" s="324"/>
      <c r="I22" s="910"/>
      <c r="J22" s="911"/>
      <c r="K22" s="884"/>
      <c r="L22" s="912" t="e">
        <f ca="1">mergeValue(A22) &amp;"."&amp; mergeValue(B22)&amp;"."&amp; mergeValue(C22)&amp;"."&amp; mergeValue(D22)</f>
        <v>#NAME?</v>
      </c>
      <c r="M22" s="913"/>
      <c r="N22" s="879" t="s">
        <v>86</v>
      </c>
      <c r="O22" s="907"/>
      <c r="P22" s="916" t="s">
        <v>95</v>
      </c>
      <c r="Q22" s="917"/>
      <c r="R22" s="879" t="s">
        <v>87</v>
      </c>
      <c r="S22" s="907"/>
      <c r="T22" s="914">
        <v>1</v>
      </c>
      <c r="U22" s="918"/>
      <c r="V22" s="879" t="s">
        <v>87</v>
      </c>
      <c r="W22" s="907"/>
      <c r="X22" s="914">
        <v>1</v>
      </c>
      <c r="Y22" s="915"/>
      <c r="Z22" s="879" t="s">
        <v>87</v>
      </c>
      <c r="AA22" s="188"/>
      <c r="AB22" s="112">
        <v>1</v>
      </c>
      <c r="AC22" s="396"/>
      <c r="AD22" s="556"/>
      <c r="AE22" s="556"/>
      <c r="AF22" s="556"/>
      <c r="AG22" s="556"/>
      <c r="AH22" s="727"/>
      <c r="AI22" s="555" t="s">
        <v>86</v>
      </c>
      <c r="AJ22" s="727"/>
      <c r="AK22" s="572" t="s">
        <v>87</v>
      </c>
      <c r="AL22" s="264"/>
      <c r="AM22" s="868" t="s">
        <v>684</v>
      </c>
      <c r="AN22" s="279" t="e">
        <f ca="1">strCheckDateOnDP(V22:AL22,List06_9_DP)</f>
        <v>#NAME?</v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06"/>
      <c r="B23" s="906"/>
      <c r="C23" s="906"/>
      <c r="D23" s="906"/>
      <c r="E23" s="279"/>
      <c r="F23" s="323"/>
      <c r="G23" s="324"/>
      <c r="H23" s="324"/>
      <c r="I23" s="910"/>
      <c r="J23" s="911"/>
      <c r="K23" s="884"/>
      <c r="L23" s="912"/>
      <c r="M23" s="913"/>
      <c r="N23" s="879"/>
      <c r="O23" s="907"/>
      <c r="P23" s="916"/>
      <c r="Q23" s="917"/>
      <c r="R23" s="879"/>
      <c r="S23" s="907"/>
      <c r="T23" s="914"/>
      <c r="U23" s="919"/>
      <c r="V23" s="879"/>
      <c r="W23" s="907"/>
      <c r="X23" s="914"/>
      <c r="Y23" s="915"/>
      <c r="Z23" s="879"/>
      <c r="AA23" s="418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1"/>
      <c r="AM23" s="868"/>
      <c r="AO23" s="293"/>
      <c r="AP23" s="293"/>
      <c r="AQ23" s="293"/>
      <c r="AR23" s="293"/>
      <c r="AS23" s="293"/>
      <c r="AT23" s="293"/>
    </row>
    <row r="24" spans="1:53" ht="20.100000000000001" customHeight="1">
      <c r="A24" s="906"/>
      <c r="B24" s="906"/>
      <c r="C24" s="906"/>
      <c r="D24" s="906"/>
      <c r="E24" s="279"/>
      <c r="F24" s="323"/>
      <c r="G24" s="324"/>
      <c r="H24" s="324"/>
      <c r="I24" s="910"/>
      <c r="J24" s="911"/>
      <c r="K24" s="884"/>
      <c r="L24" s="912"/>
      <c r="M24" s="913"/>
      <c r="N24" s="879"/>
      <c r="O24" s="907"/>
      <c r="P24" s="916"/>
      <c r="Q24" s="917"/>
      <c r="R24" s="879"/>
      <c r="S24" s="907"/>
      <c r="T24" s="914"/>
      <c r="U24" s="920"/>
      <c r="V24" s="879"/>
      <c r="W24" s="420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68"/>
      <c r="AO24" s="293"/>
      <c r="AP24" s="293"/>
      <c r="AQ24" s="293"/>
      <c r="AR24" s="293"/>
      <c r="AS24" s="293"/>
      <c r="AT24" s="293"/>
    </row>
    <row r="25" spans="1:53" ht="20.100000000000001" customHeight="1">
      <c r="A25" s="906"/>
      <c r="B25" s="906"/>
      <c r="C25" s="906"/>
      <c r="D25" s="906"/>
      <c r="E25" s="279"/>
      <c r="F25" s="323"/>
      <c r="G25" s="324"/>
      <c r="H25" s="324"/>
      <c r="I25" s="910"/>
      <c r="J25" s="911"/>
      <c r="K25" s="884"/>
      <c r="L25" s="912"/>
      <c r="M25" s="913"/>
      <c r="N25" s="879"/>
      <c r="O25" s="907"/>
      <c r="P25" s="916"/>
      <c r="Q25" s="917"/>
      <c r="R25" s="879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68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06"/>
      <c r="B26" s="906"/>
      <c r="C26" s="906"/>
      <c r="D26" s="906"/>
      <c r="E26" s="325"/>
      <c r="F26" s="326"/>
      <c r="G26" s="325"/>
      <c r="H26" s="325"/>
      <c r="I26" s="910"/>
      <c r="J26" s="911"/>
      <c r="K26" s="884"/>
      <c r="L26" s="912"/>
      <c r="M26" s="913"/>
      <c r="N26" s="879"/>
      <c r="O26" s="419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68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06"/>
      <c r="B27" s="906"/>
      <c r="C27" s="90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68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06"/>
      <c r="B28" s="90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0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7">
        <v>1</v>
      </c>
      <c r="M32" s="209" t="s">
        <v>708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B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B00-000001000000}"/>
    <dataValidation allowBlank="1" promptTitle="checkPeriodRange" sqref="AG23:AL23" xr:uid="{00000000-0002-0000-0B00-000002000000}"/>
    <dataValidation type="decimal" allowBlank="1" showErrorMessage="1" errorTitle="Ошибка" error="Допускается ввод только действительных чисел!" sqref="AD22:AG22 Q22:Q25" xr:uid="{00000000-0002-0000-0B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B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63" t="s">
        <v>531</v>
      </c>
      <c r="G2" s="864"/>
      <c r="H2" s="865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14.12.2022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/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49" t="e">
        <f ca="1">"3." &amp;mergeValue(A9)</f>
        <v>#NAME?</v>
      </c>
      <c r="G9" s="536" t="s">
        <v>535</v>
      </c>
      <c r="H9" s="429"/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0"/>
      <c r="D11" s="460"/>
      <c r="F11" s="449" t="e">
        <f ca="1">"4."&amp;mergeValue(A11) &amp;"."&amp;mergeValue(B11)</f>
        <v>#NAME?</v>
      </c>
      <c r="G11" s="436" t="s">
        <v>634</v>
      </c>
      <c r="H11" s="429" t="str">
        <f>IF(region_name="","",region_name)</f>
        <v>Республика Татарстан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7"/>
      <c r="B13" s="867"/>
      <c r="C13" s="867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/>
      <c r="I13" s="868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7"/>
      <c r="B14" s="867"/>
      <c r="C14" s="867"/>
      <c r="D14" s="460"/>
      <c r="F14" s="454"/>
      <c r="G14" s="161" t="s">
        <v>4</v>
      </c>
      <c r="H14" s="459"/>
      <c r="I14" s="868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7"/>
      <c r="B15" s="867"/>
      <c r="C15" s="460"/>
      <c r="D15" s="460"/>
      <c r="F15" s="454"/>
      <c r="G15" s="160" t="s">
        <v>434</v>
      </c>
      <c r="H15" s="455"/>
      <c r="I15" s="456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7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37"/>
      <c r="G18" s="537"/>
      <c r="H18" s="538"/>
      <c r="I18" s="318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62" t="s">
        <v>635</v>
      </c>
      <c r="H19" s="862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21" t="s">
        <v>703</v>
      </c>
      <c r="M5" s="921"/>
      <c r="N5" s="921"/>
      <c r="O5" s="921"/>
      <c r="P5" s="921"/>
      <c r="Q5" s="921"/>
      <c r="R5" s="921"/>
      <c r="S5" s="921"/>
      <c r="T5" s="921"/>
      <c r="U5" s="921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1" t="str">
        <f>IF(NameOrPr_ch="",IF(NameOrPr="","",NameOrPr),NameOrPr_ch)</f>
        <v>Государственный комитет Республики Татарстан по тарифам</v>
      </c>
      <c r="O7" s="881"/>
      <c r="P7" s="881"/>
      <c r="Q7" s="881"/>
      <c r="R7" s="881"/>
      <c r="S7" s="881"/>
      <c r="T7" s="881"/>
      <c r="U7" s="759"/>
      <c r="V7" s="318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49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1" t="str">
        <f>IF(datePr_ch="",IF(datePr="","",datePr),datePr_ch)</f>
        <v>18.11.2022</v>
      </c>
      <c r="O8" s="881"/>
      <c r="P8" s="881"/>
      <c r="Q8" s="881"/>
      <c r="R8" s="881"/>
      <c r="S8" s="881"/>
      <c r="T8" s="881"/>
      <c r="U8" s="759"/>
      <c r="V8" s="318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49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1" t="str">
        <f>IF(numberPr_ch="",IF(numberPr="","",numberPr),numberPr_ch)</f>
        <v>642-217/кс-2022</v>
      </c>
      <c r="O9" s="881"/>
      <c r="P9" s="881"/>
      <c r="Q9" s="881"/>
      <c r="R9" s="881"/>
      <c r="S9" s="881"/>
      <c r="T9" s="881"/>
      <c r="U9" s="759"/>
      <c r="V9" s="318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49" s="438" customFormat="1" ht="18.75">
      <c r="G10" s="439"/>
      <c r="H10" s="439"/>
      <c r="L10" s="437"/>
      <c r="M10" s="451" t="s">
        <v>541</v>
      </c>
      <c r="N10" s="881" t="str">
        <f>IF(IstPub_ch="",IF(IstPub="","",IstPub),IstPub_ch)</f>
        <v>Официальный сайт правовой информации Министерства юстиции РТ:  http//pravo.tatarstan.ru</v>
      </c>
      <c r="O10" s="881"/>
      <c r="P10" s="881"/>
      <c r="Q10" s="881"/>
      <c r="R10" s="881"/>
      <c r="S10" s="881"/>
      <c r="T10" s="881"/>
      <c r="U10" s="759"/>
      <c r="V10" s="318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49" s="240" customFormat="1" ht="11.25" hidden="1">
      <c r="G11" s="239"/>
      <c r="H11" s="239"/>
      <c r="L11" s="880"/>
      <c r="M11" s="880"/>
      <c r="N11" s="204"/>
      <c r="O11" s="204"/>
      <c r="P11" s="204"/>
      <c r="Q11" s="204"/>
      <c r="R11" s="905"/>
      <c r="S11" s="905"/>
      <c r="T11" s="905"/>
      <c r="U11" s="905"/>
      <c r="V11" s="905"/>
      <c r="W11" s="905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0"/>
      <c r="M12" s="880"/>
      <c r="N12" s="204"/>
      <c r="O12" s="204"/>
      <c r="P12" s="204"/>
      <c r="Q12" s="204"/>
      <c r="R12" s="905"/>
      <c r="S12" s="905"/>
      <c r="T12" s="905"/>
      <c r="U12" s="905"/>
      <c r="V12" s="905"/>
      <c r="W12" s="905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898"/>
      <c r="S13" s="898"/>
      <c r="T13" s="898"/>
      <c r="U13" s="898"/>
      <c r="V13" s="898"/>
      <c r="W13" s="898"/>
      <c r="X13" s="393"/>
      <c r="AC13" s="898"/>
      <c r="AD13" s="898"/>
      <c r="AE13" s="898"/>
      <c r="AF13" s="898"/>
      <c r="AG13" s="898"/>
      <c r="AH13" s="898"/>
      <c r="AI13" s="898"/>
      <c r="AJ13" s="898"/>
    </row>
    <row r="14" spans="7:49" ht="14.25" customHeight="1">
      <c r="J14" s="85"/>
      <c r="K14" s="85"/>
      <c r="L14" s="899" t="s">
        <v>485</v>
      </c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19" t="s">
        <v>486</v>
      </c>
    </row>
    <row r="15" spans="7:49" ht="14.25" customHeight="1">
      <c r="J15" s="85"/>
      <c r="K15" s="85"/>
      <c r="L15" s="899" t="s">
        <v>94</v>
      </c>
      <c r="M15" s="899" t="s">
        <v>517</v>
      </c>
      <c r="N15" s="899" t="s">
        <v>417</v>
      </c>
      <c r="O15" s="899"/>
      <c r="P15" s="899"/>
      <c r="Q15" s="900" t="s">
        <v>391</v>
      </c>
      <c r="R15" s="900"/>
      <c r="S15" s="900"/>
      <c r="T15" s="900"/>
      <c r="U15" s="900" t="s">
        <v>418</v>
      </c>
      <c r="V15" s="900"/>
      <c r="W15" s="900"/>
      <c r="X15" s="900"/>
      <c r="Y15" s="900" t="s">
        <v>394</v>
      </c>
      <c r="Z15" s="900"/>
      <c r="AA15" s="900"/>
      <c r="AB15" s="900"/>
      <c r="AC15" s="900" t="s">
        <v>504</v>
      </c>
      <c r="AD15" s="900"/>
      <c r="AE15" s="900"/>
      <c r="AF15" s="900"/>
      <c r="AG15" s="900"/>
      <c r="AH15" s="900"/>
      <c r="AI15" s="900"/>
      <c r="AJ15" s="899" t="s">
        <v>343</v>
      </c>
      <c r="AK15" s="882" t="s">
        <v>277</v>
      </c>
      <c r="AL15" s="819"/>
    </row>
    <row r="16" spans="7:49" ht="27.95" customHeight="1">
      <c r="J16" s="85"/>
      <c r="K16" s="85"/>
      <c r="L16" s="899"/>
      <c r="M16" s="899"/>
      <c r="N16" s="899"/>
      <c r="O16" s="899"/>
      <c r="P16" s="899"/>
      <c r="Q16" s="900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 t="s">
        <v>419</v>
      </c>
      <c r="AD16" s="900"/>
      <c r="AE16" s="819" t="s">
        <v>420</v>
      </c>
      <c r="AF16" s="819"/>
      <c r="AG16" s="902" t="s">
        <v>506</v>
      </c>
      <c r="AH16" s="902"/>
      <c r="AI16" s="902"/>
      <c r="AJ16" s="899"/>
      <c r="AK16" s="882"/>
      <c r="AL16" s="819"/>
    </row>
    <row r="17" spans="1:53" ht="14.25" customHeight="1">
      <c r="J17" s="85"/>
      <c r="K17" s="85"/>
      <c r="L17" s="899"/>
      <c r="M17" s="899"/>
      <c r="N17" s="899"/>
      <c r="O17" s="899"/>
      <c r="P17" s="899"/>
      <c r="Q17" s="900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900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01" t="s">
        <v>393</v>
      </c>
      <c r="AI17" s="901"/>
      <c r="AJ17" s="899"/>
      <c r="AK17" s="882"/>
      <c r="AL17" s="819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83">
        <f ca="1">OFFSET(N18,0,-1)+1</f>
        <v>3</v>
      </c>
      <c r="O18" s="883"/>
      <c r="P18" s="883"/>
      <c r="Q18" s="883">
        <f ca="1">OFFSET(Q18,0,-3)+1</f>
        <v>4</v>
      </c>
      <c r="R18" s="883"/>
      <c r="S18" s="883"/>
      <c r="T18" s="883"/>
      <c r="U18" s="883">
        <f ca="1">OFFSET(U18,0,-4)+1</f>
        <v>5</v>
      </c>
      <c r="V18" s="883"/>
      <c r="W18" s="883"/>
      <c r="X18" s="883"/>
      <c r="Y18" s="564"/>
      <c r="Z18" s="564"/>
      <c r="AA18" s="564">
        <f ca="1">OFFSET(U18,0,0)+1</f>
        <v>6</v>
      </c>
      <c r="AB18" s="565">
        <f ca="1">AA18</f>
        <v>6</v>
      </c>
      <c r="AC18" s="563">
        <f t="shared" ref="AC18:AJ18" ca="1" si="0">OFFSET(AC18,0,-1)+1</f>
        <v>7</v>
      </c>
      <c r="AD18" s="563">
        <f t="shared" ca="1" si="0"/>
        <v>8</v>
      </c>
      <c r="AE18" s="563">
        <f t="shared" ca="1" si="0"/>
        <v>9</v>
      </c>
      <c r="AF18" s="563">
        <f t="shared" ca="1" si="0"/>
        <v>10</v>
      </c>
      <c r="AG18" s="563">
        <f t="shared" ca="1" si="0"/>
        <v>11</v>
      </c>
      <c r="AH18" s="563">
        <f t="shared" ca="1" si="0"/>
        <v>12</v>
      </c>
      <c r="AI18" s="563">
        <f t="shared" ca="1" si="0"/>
        <v>13</v>
      </c>
      <c r="AJ18" s="563">
        <f t="shared" ca="1" si="0"/>
        <v>14</v>
      </c>
      <c r="AK18" s="566"/>
      <c r="AL18" s="563">
        <v>15</v>
      </c>
    </row>
    <row r="19" spans="1:53" ht="22.5">
      <c r="A19" s="90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 t="e">
        <f ca="1">mergeValue(A19)</f>
        <v>#NAME?</v>
      </c>
      <c r="M19" s="202" t="s">
        <v>23</v>
      </c>
      <c r="N19" s="924"/>
      <c r="O19" s="925"/>
      <c r="P19" s="925"/>
      <c r="Q19" s="925"/>
      <c r="R19" s="925"/>
      <c r="S19" s="925"/>
      <c r="T19" s="925"/>
      <c r="U19" s="925"/>
      <c r="V19" s="925"/>
      <c r="W19" s="925"/>
      <c r="X19" s="925"/>
      <c r="Y19" s="925"/>
      <c r="Z19" s="925"/>
      <c r="AA19" s="925"/>
      <c r="AB19" s="925"/>
      <c r="AC19" s="925"/>
      <c r="AD19" s="925"/>
      <c r="AE19" s="925"/>
      <c r="AF19" s="925"/>
      <c r="AG19" s="925"/>
      <c r="AH19" s="925"/>
      <c r="AI19" s="925"/>
      <c r="AJ19" s="925"/>
      <c r="AK19" s="925"/>
      <c r="AL19" s="616" t="s">
        <v>513</v>
      </c>
    </row>
    <row r="20" spans="1:53" ht="22.5">
      <c r="A20" s="906"/>
      <c r="B20" s="90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e">
        <f ca="1">mergeValue(A20) &amp;"."&amp; mergeValue(B20)</f>
        <v>#NAME?</v>
      </c>
      <c r="M20" s="157" t="s">
        <v>18</v>
      </c>
      <c r="N20" s="932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615" t="s">
        <v>514</v>
      </c>
    </row>
    <row r="21" spans="1:53" ht="45">
      <c r="A21" s="906"/>
      <c r="B21" s="906"/>
      <c r="C21" s="906">
        <v>1</v>
      </c>
      <c r="D21" s="279"/>
      <c r="E21" s="279"/>
      <c r="F21" s="323"/>
      <c r="G21" s="324"/>
      <c r="H21" s="324"/>
      <c r="I21" s="210"/>
      <c r="J21" s="46"/>
      <c r="K21" s="35"/>
      <c r="L21" s="315" t="e">
        <f ca="1">mergeValue(A21) &amp;"."&amp; mergeValue(B21)&amp;"."&amp; mergeValue(C21)</f>
        <v>#NAME?</v>
      </c>
      <c r="M21" s="158" t="s">
        <v>646</v>
      </c>
      <c r="N21" s="932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615" t="s">
        <v>683</v>
      </c>
    </row>
    <row r="22" spans="1:53" ht="20.100000000000001" customHeight="1">
      <c r="A22" s="906"/>
      <c r="B22" s="906"/>
      <c r="C22" s="906"/>
      <c r="D22" s="906">
        <v>1</v>
      </c>
      <c r="E22" s="279"/>
      <c r="F22" s="323"/>
      <c r="G22" s="324"/>
      <c r="H22" s="324"/>
      <c r="I22" s="910"/>
      <c r="J22" s="911"/>
      <c r="K22" s="884"/>
      <c r="L22" s="933" t="e">
        <f ca="1">mergeValue(A22) &amp;"."&amp; mergeValue(B22)&amp;"."&amp; mergeValue(C22)&amp;"."&amp; mergeValue(D22)</f>
        <v>#NAME?</v>
      </c>
      <c r="M22" s="926"/>
      <c r="N22" s="928"/>
      <c r="O22" s="916" t="s">
        <v>95</v>
      </c>
      <c r="P22" s="917"/>
      <c r="Q22" s="879" t="s">
        <v>87</v>
      </c>
      <c r="R22" s="907"/>
      <c r="S22" s="914">
        <v>1</v>
      </c>
      <c r="T22" s="929"/>
      <c r="U22" s="879" t="s">
        <v>87</v>
      </c>
      <c r="V22" s="907"/>
      <c r="W22" s="914" t="s">
        <v>95</v>
      </c>
      <c r="X22" s="922"/>
      <c r="Y22" s="879" t="s">
        <v>87</v>
      </c>
      <c r="Z22" s="188"/>
      <c r="AA22" s="112">
        <v>1</v>
      </c>
      <c r="AB22" s="580"/>
      <c r="AC22" s="556"/>
      <c r="AD22" s="556"/>
      <c r="AE22" s="557"/>
      <c r="AF22" s="556"/>
      <c r="AG22" s="727"/>
      <c r="AH22" s="555" t="s">
        <v>86</v>
      </c>
      <c r="AI22" s="727"/>
      <c r="AJ22" s="572" t="s">
        <v>87</v>
      </c>
      <c r="AK22" s="264"/>
      <c r="AL22" s="868" t="s">
        <v>684</v>
      </c>
      <c r="AM22" s="279" t="e">
        <f ca="1">strCheckDateOnDP(AC22:AK22,List06_10_DP)</f>
        <v>#NAME?</v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06"/>
      <c r="B23" s="906"/>
      <c r="C23" s="906"/>
      <c r="D23" s="906"/>
      <c r="E23" s="279"/>
      <c r="F23" s="323"/>
      <c r="G23" s="324"/>
      <c r="H23" s="324"/>
      <c r="I23" s="910"/>
      <c r="J23" s="911"/>
      <c r="K23" s="884"/>
      <c r="L23" s="912"/>
      <c r="M23" s="927"/>
      <c r="N23" s="928"/>
      <c r="O23" s="916"/>
      <c r="P23" s="917"/>
      <c r="Q23" s="879"/>
      <c r="R23" s="907"/>
      <c r="S23" s="914"/>
      <c r="T23" s="930"/>
      <c r="U23" s="879"/>
      <c r="V23" s="907"/>
      <c r="W23" s="914"/>
      <c r="X23" s="923"/>
      <c r="Y23" s="879"/>
      <c r="Z23" s="418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1"/>
      <c r="AL23" s="868"/>
      <c r="AN23" s="293"/>
      <c r="AO23" s="293"/>
      <c r="AP23" s="293"/>
      <c r="AQ23" s="293"/>
      <c r="AR23" s="293"/>
      <c r="AS23" s="293"/>
    </row>
    <row r="24" spans="1:53" ht="20.100000000000001" customHeight="1">
      <c r="A24" s="906"/>
      <c r="B24" s="906"/>
      <c r="C24" s="906"/>
      <c r="D24" s="906"/>
      <c r="E24" s="279"/>
      <c r="F24" s="323"/>
      <c r="G24" s="324"/>
      <c r="H24" s="324"/>
      <c r="I24" s="910"/>
      <c r="J24" s="911"/>
      <c r="K24" s="884"/>
      <c r="L24" s="912"/>
      <c r="M24" s="927"/>
      <c r="N24" s="928"/>
      <c r="O24" s="916"/>
      <c r="P24" s="917"/>
      <c r="Q24" s="879"/>
      <c r="R24" s="907"/>
      <c r="S24" s="914"/>
      <c r="T24" s="931"/>
      <c r="U24" s="879"/>
      <c r="V24" s="420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68"/>
      <c r="AN24" s="293"/>
      <c r="AO24" s="293"/>
      <c r="AP24" s="293"/>
      <c r="AQ24" s="293"/>
      <c r="AR24" s="293"/>
      <c r="AS24" s="293"/>
    </row>
    <row r="25" spans="1:53" ht="20.100000000000001" customHeight="1">
      <c r="A25" s="906"/>
      <c r="B25" s="906"/>
      <c r="C25" s="906"/>
      <c r="D25" s="906"/>
      <c r="E25" s="279"/>
      <c r="F25" s="323"/>
      <c r="G25" s="324"/>
      <c r="H25" s="324"/>
      <c r="I25" s="910"/>
      <c r="J25" s="911"/>
      <c r="K25" s="884"/>
      <c r="L25" s="912"/>
      <c r="M25" s="927"/>
      <c r="N25" s="928"/>
      <c r="O25" s="916"/>
      <c r="P25" s="917"/>
      <c r="Q25" s="879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68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06"/>
      <c r="B26" s="906"/>
      <c r="C26" s="906"/>
      <c r="D26" s="906"/>
      <c r="E26" s="325"/>
      <c r="F26" s="326"/>
      <c r="G26" s="325"/>
      <c r="H26" s="325"/>
      <c r="I26" s="910"/>
      <c r="J26" s="911"/>
      <c r="K26" s="884"/>
      <c r="L26" s="912"/>
      <c r="M26" s="927"/>
      <c r="N26" s="419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68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06"/>
      <c r="B27" s="906"/>
      <c r="C27" s="90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68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06"/>
      <c r="B28" s="90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0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7">
        <v>1</v>
      </c>
      <c r="M32" s="209" t="s">
        <v>708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0D00-000000000000}">
      <formula1>900</formula1>
    </dataValidation>
    <dataValidation allowBlank="1" promptTitle="checkPeriodRange" sqref="AF23:AK23" xr:uid="{00000000-0002-0000-0D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0D00-000002000000}"/>
    <dataValidation type="decimal" allowBlank="1" showErrorMessage="1" errorTitle="Ошибка" error="Допускается ввод только действительных чисел!" sqref="AC22:AF22 P22" xr:uid="{00000000-0002-0000-0D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0D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11">
    <tabColor theme="0" tint="-0.249977111117893"/>
  </sheetPr>
  <dimension ref="A1:T57"/>
  <sheetViews>
    <sheetView showGridLines="0" topLeftCell="E1" zoomScaleNormal="100" workbookViewId="0">
      <selection activeCell="G71" sqref="G71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63" t="s">
        <v>531</v>
      </c>
      <c r="G2" s="864"/>
      <c r="H2" s="865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14.12.2022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 t="str">
        <f>IF('Перечень тарифов'!R21="","наименование отсутствует","" &amp; 'Перечень тарифов'!R21 &amp; "")</f>
        <v>с наружной сетью ГВС с изолированными стояками с полотенцесушителями</v>
      </c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49" t="e">
        <f ca="1">"3." &amp;mergeValue(A9)</f>
        <v>#NAME?</v>
      </c>
      <c r="G9" s="536" t="s">
        <v>535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582"/>
      <c r="D11" s="582"/>
      <c r="F11" s="449" t="e">
        <f ca="1">"4."&amp;mergeValue(A11) &amp;"."&amp;mergeValue(B11)</f>
        <v>#NAME?</v>
      </c>
      <c r="G11" s="436" t="s">
        <v>634</v>
      </c>
      <c r="H11" s="429" t="str">
        <f>IF(region_name="","",region_name)</f>
        <v>Республика Татарстан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582"/>
      <c r="F12" s="449" t="e">
        <f ca="1">"4."&amp;mergeValue(A12) &amp;"."&amp;mergeValue(B12)&amp;"."&amp;mergeValue(C12)</f>
        <v>#NAME?</v>
      </c>
      <c r="G12" s="457" t="s">
        <v>537</v>
      </c>
      <c r="H12" s="429" t="str">
        <f>IF(Территории!H13="","","" &amp; Территории!H13 &amp; "")</f>
        <v>Город Казань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7"/>
      <c r="B13" s="867"/>
      <c r="C13" s="867"/>
      <c r="D13" s="582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 t="str">
        <f>IF(Территории!R14="","","" &amp; Территории!R14 &amp; "")</f>
        <v>Город Казань (92701000)</v>
      </c>
      <c r="I13" s="779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6" customFormat="1" ht="45">
      <c r="A14" s="867">
        <v>2</v>
      </c>
      <c r="B14" s="671"/>
      <c r="C14" s="671"/>
      <c r="D14" s="671"/>
      <c r="F14" s="785" t="e">
        <f ca="1">"2." &amp;mergeValue(A14)</f>
        <v>#NAME?</v>
      </c>
      <c r="G14" s="536" t="s">
        <v>534</v>
      </c>
      <c r="H14" s="780" t="str">
        <f>IF('Перечень тарифов'!R22="","наименование отсутствует","" &amp; 'Перечень тарифов'!R22 &amp; "")</f>
        <v>с наружной сетью ГВС с изолированными стояками без полотенцесушителей</v>
      </c>
      <c r="I14" s="732" t="s">
        <v>632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67"/>
      <c r="B15" s="671"/>
      <c r="C15" s="671"/>
      <c r="D15" s="671"/>
      <c r="F15" s="785" t="e">
        <f ca="1">"3." &amp;mergeValue(A15)</f>
        <v>#NAME?</v>
      </c>
      <c r="G15" s="536" t="s">
        <v>535</v>
      </c>
      <c r="H15" s="780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630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67"/>
      <c r="B16" s="671"/>
      <c r="C16" s="671"/>
      <c r="D16" s="671"/>
      <c r="F16" s="785" t="e">
        <f ca="1">"4."&amp;mergeValue(A16)</f>
        <v>#NAME?</v>
      </c>
      <c r="G16" s="536" t="s">
        <v>536</v>
      </c>
      <c r="H16" s="787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67"/>
      <c r="B17" s="867">
        <v>1</v>
      </c>
      <c r="C17" s="778"/>
      <c r="D17" s="778"/>
      <c r="F17" s="785" t="e">
        <f ca="1">"4."&amp;mergeValue(A17) &amp;"."&amp;mergeValue(B17)</f>
        <v>#NAME?</v>
      </c>
      <c r="G17" s="436" t="s">
        <v>634</v>
      </c>
      <c r="H17" s="780" t="str">
        <f>IF(region_name="","",region_name)</f>
        <v>Республика Татарстан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67"/>
      <c r="B18" s="867"/>
      <c r="C18" s="867">
        <v>1</v>
      </c>
      <c r="D18" s="778"/>
      <c r="F18" s="785" t="e">
        <f ca="1">"4."&amp;mergeValue(A18) &amp;"."&amp;mergeValue(B18)&amp;"."&amp;mergeValue(C18)</f>
        <v>#NAME?</v>
      </c>
      <c r="G18" s="457" t="s">
        <v>537</v>
      </c>
      <c r="H18" s="780" t="str">
        <f>IF(Территории!H13="","","" &amp; Территории!H13 &amp; "")</f>
        <v>Город Казань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67"/>
      <c r="B19" s="867"/>
      <c r="C19" s="867"/>
      <c r="D19" s="778">
        <v>1</v>
      </c>
      <c r="F19" s="785" t="e">
        <f ca="1">"4."&amp;mergeValue(A19) &amp;"."&amp;mergeValue(B19)&amp;"."&amp;mergeValue(C19)&amp;"."&amp;mergeValue(D19)</f>
        <v>#NAME?</v>
      </c>
      <c r="G19" s="539" t="s">
        <v>538</v>
      </c>
      <c r="H19" s="780" t="str">
        <f>IF(Территории!R14="","","" &amp; Территории!R14 &amp; "")</f>
        <v>Город Казань (92701000)</v>
      </c>
      <c r="I19" s="779" t="s">
        <v>633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656" customFormat="1" ht="45">
      <c r="A20" s="867">
        <v>3</v>
      </c>
      <c r="B20" s="671"/>
      <c r="C20" s="671"/>
      <c r="D20" s="671"/>
      <c r="F20" s="785" t="e">
        <f ca="1">"2." &amp;mergeValue(A20)</f>
        <v>#NAME?</v>
      </c>
      <c r="G20" s="536" t="s">
        <v>534</v>
      </c>
      <c r="H20" s="780" t="str">
        <f>IF('Перечень тарифов'!R23="","наименование отсутствует","" &amp; 'Перечень тарифов'!R23 &amp; "")</f>
        <v>с наружной сетью ГВС с неизолированными стояками с полотенцесушителями</v>
      </c>
      <c r="I20" s="732" t="s">
        <v>632</v>
      </c>
      <c r="J20" s="448"/>
      <c r="K20" s="671"/>
      <c r="L20" s="671"/>
      <c r="M20" s="671"/>
      <c r="N20" s="671"/>
      <c r="O20" s="671"/>
      <c r="P20" s="671"/>
      <c r="Q20" s="671"/>
      <c r="R20" s="671"/>
      <c r="S20" s="671"/>
      <c r="T20" s="671"/>
    </row>
    <row r="21" spans="1:20" s="656" customFormat="1" ht="22.5">
      <c r="A21" s="867"/>
      <c r="B21" s="671"/>
      <c r="C21" s="671"/>
      <c r="D21" s="671"/>
      <c r="F21" s="785" t="e">
        <f ca="1">"3." &amp;mergeValue(A21)</f>
        <v>#NAME?</v>
      </c>
      <c r="G21" s="536" t="s">
        <v>535</v>
      </c>
      <c r="H21" s="780" t="str">
        <f>IF('Перечень тарифов'!F21="","наименование отсутствует","" &amp; 'Перечень тарифов'!F21 &amp; "")</f>
        <v>Горячее водоснабжение</v>
      </c>
      <c r="I21" s="732" t="s">
        <v>630</v>
      </c>
      <c r="J21" s="448"/>
      <c r="K21" s="671"/>
      <c r="L21" s="671"/>
      <c r="M21" s="671"/>
      <c r="N21" s="671"/>
      <c r="O21" s="671"/>
      <c r="P21" s="671"/>
      <c r="Q21" s="671"/>
      <c r="R21" s="671"/>
      <c r="S21" s="671"/>
      <c r="T21" s="671"/>
    </row>
    <row r="22" spans="1:20" s="656" customFormat="1" ht="22.5">
      <c r="A22" s="867"/>
      <c r="B22" s="671"/>
      <c r="C22" s="671"/>
      <c r="D22" s="671"/>
      <c r="F22" s="785" t="e">
        <f ca="1">"4."&amp;mergeValue(A22)</f>
        <v>#NAME?</v>
      </c>
      <c r="G22" s="536" t="s">
        <v>536</v>
      </c>
      <c r="H22" s="787" t="s">
        <v>489</v>
      </c>
      <c r="I22" s="732"/>
      <c r="J22" s="448"/>
      <c r="K22" s="671"/>
      <c r="L22" s="671"/>
      <c r="M22" s="671"/>
      <c r="N22" s="671"/>
      <c r="O22" s="671"/>
      <c r="P22" s="671"/>
      <c r="Q22" s="671"/>
      <c r="R22" s="671"/>
      <c r="S22" s="671"/>
      <c r="T22" s="671"/>
    </row>
    <row r="23" spans="1:20" s="656" customFormat="1" ht="18.75">
      <c r="A23" s="867"/>
      <c r="B23" s="867">
        <v>1</v>
      </c>
      <c r="C23" s="778"/>
      <c r="D23" s="778"/>
      <c r="F23" s="785" t="e">
        <f ca="1">"4."&amp;mergeValue(A23) &amp;"."&amp;mergeValue(B23)</f>
        <v>#NAME?</v>
      </c>
      <c r="G23" s="436" t="s">
        <v>634</v>
      </c>
      <c r="H23" s="780" t="str">
        <f>IF(region_name="","",region_name)</f>
        <v>Республика Татарстан</v>
      </c>
      <c r="I23" s="732" t="s">
        <v>539</v>
      </c>
      <c r="J23" s="448"/>
      <c r="K23" s="671"/>
      <c r="L23" s="671"/>
      <c r="M23" s="671"/>
      <c r="N23" s="671"/>
      <c r="O23" s="671"/>
      <c r="P23" s="671"/>
      <c r="Q23" s="671"/>
      <c r="R23" s="671"/>
      <c r="S23" s="671"/>
      <c r="T23" s="671"/>
    </row>
    <row r="24" spans="1:20" s="656" customFormat="1" ht="22.5">
      <c r="A24" s="867"/>
      <c r="B24" s="867"/>
      <c r="C24" s="867">
        <v>1</v>
      </c>
      <c r="D24" s="778"/>
      <c r="F24" s="785" t="e">
        <f ca="1">"4."&amp;mergeValue(A24) &amp;"."&amp;mergeValue(B24)&amp;"."&amp;mergeValue(C24)</f>
        <v>#NAME?</v>
      </c>
      <c r="G24" s="457" t="s">
        <v>537</v>
      </c>
      <c r="H24" s="780" t="str">
        <f>IF(Территории!H13="","","" &amp; Территории!H13 &amp; "")</f>
        <v>Город Казань</v>
      </c>
      <c r="I24" s="732" t="s">
        <v>540</v>
      </c>
      <c r="J24" s="448"/>
      <c r="K24" s="671"/>
      <c r="L24" s="671"/>
      <c r="M24" s="671"/>
      <c r="N24" s="671"/>
      <c r="O24" s="671"/>
      <c r="P24" s="671"/>
      <c r="Q24" s="671"/>
      <c r="R24" s="671"/>
      <c r="S24" s="671"/>
      <c r="T24" s="671"/>
    </row>
    <row r="25" spans="1:20" s="656" customFormat="1" ht="56.25">
      <c r="A25" s="867"/>
      <c r="B25" s="867"/>
      <c r="C25" s="867"/>
      <c r="D25" s="778">
        <v>1</v>
      </c>
      <c r="F25" s="785" t="e">
        <f ca="1">"4."&amp;mergeValue(A25) &amp;"."&amp;mergeValue(B25)&amp;"."&amp;mergeValue(C25)&amp;"."&amp;mergeValue(D25)</f>
        <v>#NAME?</v>
      </c>
      <c r="G25" s="539" t="s">
        <v>538</v>
      </c>
      <c r="H25" s="780" t="str">
        <f>IF(Территории!R14="","","" &amp; Территории!R14 &amp; "")</f>
        <v>Город Казань (92701000)</v>
      </c>
      <c r="I25" s="779" t="s">
        <v>633</v>
      </c>
      <c r="J25" s="448"/>
      <c r="K25" s="671"/>
      <c r="L25" s="671"/>
      <c r="M25" s="671"/>
      <c r="N25" s="671"/>
      <c r="O25" s="671"/>
      <c r="P25" s="671"/>
      <c r="Q25" s="671"/>
      <c r="R25" s="671"/>
      <c r="S25" s="671"/>
      <c r="T25" s="671"/>
    </row>
    <row r="26" spans="1:20" s="656" customFormat="1" ht="45">
      <c r="A26" s="867">
        <v>4</v>
      </c>
      <c r="B26" s="671"/>
      <c r="C26" s="671"/>
      <c r="D26" s="671"/>
      <c r="F26" s="785" t="e">
        <f ca="1">"2." &amp;mergeValue(A26)</f>
        <v>#NAME?</v>
      </c>
      <c r="G26" s="536" t="s">
        <v>534</v>
      </c>
      <c r="H26" s="780" t="str">
        <f>IF('Перечень тарифов'!R24="","наименование отсутствует","" &amp; 'Перечень тарифов'!R24 &amp; "")</f>
        <v>с наружной сетью ГВС с неизолированными стояками без полотенцесушителей</v>
      </c>
      <c r="I26" s="732" t="s">
        <v>632</v>
      </c>
      <c r="J26" s="448"/>
      <c r="K26" s="671"/>
      <c r="L26" s="671"/>
      <c r="M26" s="671"/>
      <c r="N26" s="671"/>
      <c r="O26" s="671"/>
      <c r="P26" s="671"/>
      <c r="Q26" s="671"/>
      <c r="R26" s="671"/>
      <c r="S26" s="671"/>
      <c r="T26" s="671"/>
    </row>
    <row r="27" spans="1:20" s="656" customFormat="1" ht="22.5">
      <c r="A27" s="867"/>
      <c r="B27" s="671"/>
      <c r="C27" s="671"/>
      <c r="D27" s="671"/>
      <c r="F27" s="785" t="e">
        <f ca="1">"3." &amp;mergeValue(A27)</f>
        <v>#NAME?</v>
      </c>
      <c r="G27" s="536" t="s">
        <v>535</v>
      </c>
      <c r="H27" s="780" t="str">
        <f>IF('Перечень тарифов'!F21="","наименование отсутствует","" &amp; 'Перечень тарифов'!F21 &amp; "")</f>
        <v>Горячее водоснабжение</v>
      </c>
      <c r="I27" s="732" t="s">
        <v>630</v>
      </c>
      <c r="J27" s="448"/>
      <c r="K27" s="671"/>
      <c r="L27" s="671"/>
      <c r="M27" s="671"/>
      <c r="N27" s="671"/>
      <c r="O27" s="671"/>
      <c r="P27" s="671"/>
      <c r="Q27" s="671"/>
      <c r="R27" s="671"/>
      <c r="S27" s="671"/>
      <c r="T27" s="671"/>
    </row>
    <row r="28" spans="1:20" s="656" customFormat="1" ht="22.5">
      <c r="A28" s="867"/>
      <c r="B28" s="671"/>
      <c r="C28" s="671"/>
      <c r="D28" s="671"/>
      <c r="F28" s="785" t="e">
        <f ca="1">"4."&amp;mergeValue(A28)</f>
        <v>#NAME?</v>
      </c>
      <c r="G28" s="536" t="s">
        <v>536</v>
      </c>
      <c r="H28" s="787" t="s">
        <v>489</v>
      </c>
      <c r="I28" s="732"/>
      <c r="J28" s="448"/>
      <c r="K28" s="671"/>
      <c r="L28" s="671"/>
      <c r="M28" s="671"/>
      <c r="N28" s="671"/>
      <c r="O28" s="671"/>
      <c r="P28" s="671"/>
      <c r="Q28" s="671"/>
      <c r="R28" s="671"/>
      <c r="S28" s="671"/>
      <c r="T28" s="671"/>
    </row>
    <row r="29" spans="1:20" s="656" customFormat="1" ht="18.75">
      <c r="A29" s="867"/>
      <c r="B29" s="867">
        <v>1</v>
      </c>
      <c r="C29" s="778"/>
      <c r="D29" s="778"/>
      <c r="F29" s="785" t="e">
        <f ca="1">"4."&amp;mergeValue(A29) &amp;"."&amp;mergeValue(B29)</f>
        <v>#NAME?</v>
      </c>
      <c r="G29" s="436" t="s">
        <v>634</v>
      </c>
      <c r="H29" s="780" t="str">
        <f>IF(region_name="","",region_name)</f>
        <v>Республика Татарстан</v>
      </c>
      <c r="I29" s="732" t="s">
        <v>539</v>
      </c>
      <c r="J29" s="448"/>
      <c r="K29" s="671"/>
      <c r="L29" s="671"/>
      <c r="M29" s="671"/>
      <c r="N29" s="671"/>
      <c r="O29" s="671"/>
      <c r="P29" s="671"/>
      <c r="Q29" s="671"/>
      <c r="R29" s="671"/>
      <c r="S29" s="671"/>
      <c r="T29" s="671"/>
    </row>
    <row r="30" spans="1:20" s="656" customFormat="1" ht="22.5">
      <c r="A30" s="867"/>
      <c r="B30" s="867"/>
      <c r="C30" s="867">
        <v>1</v>
      </c>
      <c r="D30" s="778"/>
      <c r="F30" s="785" t="e">
        <f ca="1">"4."&amp;mergeValue(A30) &amp;"."&amp;mergeValue(B30)&amp;"."&amp;mergeValue(C30)</f>
        <v>#NAME?</v>
      </c>
      <c r="G30" s="457" t="s">
        <v>537</v>
      </c>
      <c r="H30" s="780" t="str">
        <f>IF(Территории!H13="","","" &amp; Территории!H13 &amp; "")</f>
        <v>Город Казань</v>
      </c>
      <c r="I30" s="732" t="s">
        <v>540</v>
      </c>
      <c r="J30" s="448"/>
      <c r="K30" s="671"/>
      <c r="L30" s="671"/>
      <c r="M30" s="671"/>
      <c r="N30" s="671"/>
      <c r="O30" s="671"/>
      <c r="P30" s="671"/>
      <c r="Q30" s="671"/>
      <c r="R30" s="671"/>
      <c r="S30" s="671"/>
      <c r="T30" s="671"/>
    </row>
    <row r="31" spans="1:20" s="656" customFormat="1" ht="56.25">
      <c r="A31" s="867"/>
      <c r="B31" s="867"/>
      <c r="C31" s="867"/>
      <c r="D31" s="778">
        <v>1</v>
      </c>
      <c r="F31" s="785" t="e">
        <f ca="1">"4."&amp;mergeValue(A31) &amp;"."&amp;mergeValue(B31)&amp;"."&amp;mergeValue(C31)&amp;"."&amp;mergeValue(D31)</f>
        <v>#NAME?</v>
      </c>
      <c r="G31" s="539" t="s">
        <v>538</v>
      </c>
      <c r="H31" s="780" t="str">
        <f>IF(Территории!R14="","","" &amp; Территории!R14 &amp; "")</f>
        <v>Город Казань (92701000)</v>
      </c>
      <c r="I31" s="779" t="s">
        <v>633</v>
      </c>
      <c r="J31" s="448"/>
      <c r="K31" s="671"/>
      <c r="L31" s="671"/>
      <c r="M31" s="671"/>
      <c r="N31" s="671"/>
      <c r="O31" s="671"/>
      <c r="P31" s="671"/>
      <c r="Q31" s="671"/>
      <c r="R31" s="671"/>
      <c r="S31" s="671"/>
      <c r="T31" s="671"/>
    </row>
    <row r="32" spans="1:20" s="656" customFormat="1" ht="45">
      <c r="A32" s="867">
        <v>5</v>
      </c>
      <c r="B32" s="671"/>
      <c r="C32" s="671"/>
      <c r="D32" s="671"/>
      <c r="F32" s="785" t="e">
        <f ca="1">"2." &amp;mergeValue(A32)</f>
        <v>#NAME?</v>
      </c>
      <c r="G32" s="536" t="s">
        <v>534</v>
      </c>
      <c r="H32" s="780" t="str">
        <f>IF('Перечень тарифов'!R25="","наименование отсутствует","" &amp; 'Перечень тарифов'!R25 &amp; "")</f>
        <v>без наружной сети ГВС с изолированными стояками с полотенцесушителями</v>
      </c>
      <c r="I32" s="732" t="s">
        <v>632</v>
      </c>
      <c r="J32" s="448"/>
      <c r="K32" s="671"/>
      <c r="L32" s="671"/>
      <c r="M32" s="671"/>
      <c r="N32" s="671"/>
      <c r="O32" s="671"/>
      <c r="P32" s="671"/>
      <c r="Q32" s="671"/>
      <c r="R32" s="671"/>
      <c r="S32" s="671"/>
      <c r="T32" s="671"/>
    </row>
    <row r="33" spans="1:20" s="656" customFormat="1" ht="22.5">
      <c r="A33" s="867"/>
      <c r="B33" s="671"/>
      <c r="C33" s="671"/>
      <c r="D33" s="671"/>
      <c r="F33" s="785" t="e">
        <f ca="1">"3." &amp;mergeValue(A33)</f>
        <v>#NAME?</v>
      </c>
      <c r="G33" s="536" t="s">
        <v>535</v>
      </c>
      <c r="H33" s="780" t="str">
        <f>IF('Перечень тарифов'!F21="","наименование отсутствует","" &amp; 'Перечень тарифов'!F21 &amp; "")</f>
        <v>Горячее водоснабжение</v>
      </c>
      <c r="I33" s="732" t="s">
        <v>630</v>
      </c>
      <c r="J33" s="448"/>
      <c r="K33" s="671"/>
      <c r="L33" s="671"/>
      <c r="M33" s="671"/>
      <c r="N33" s="671"/>
      <c r="O33" s="671"/>
      <c r="P33" s="671"/>
      <c r="Q33" s="671"/>
      <c r="R33" s="671"/>
      <c r="S33" s="671"/>
      <c r="T33" s="671"/>
    </row>
    <row r="34" spans="1:20" s="656" customFormat="1" ht="22.5">
      <c r="A34" s="867"/>
      <c r="B34" s="671"/>
      <c r="C34" s="671"/>
      <c r="D34" s="671"/>
      <c r="F34" s="785" t="e">
        <f ca="1">"4."&amp;mergeValue(A34)</f>
        <v>#NAME?</v>
      </c>
      <c r="G34" s="536" t="s">
        <v>536</v>
      </c>
      <c r="H34" s="787" t="s">
        <v>489</v>
      </c>
      <c r="I34" s="732"/>
      <c r="J34" s="448"/>
      <c r="K34" s="671"/>
      <c r="L34" s="671"/>
      <c r="M34" s="671"/>
      <c r="N34" s="671"/>
      <c r="O34" s="671"/>
      <c r="P34" s="671"/>
      <c r="Q34" s="671"/>
      <c r="R34" s="671"/>
      <c r="S34" s="671"/>
      <c r="T34" s="671"/>
    </row>
    <row r="35" spans="1:20" s="656" customFormat="1" ht="18.75">
      <c r="A35" s="867"/>
      <c r="B35" s="867">
        <v>1</v>
      </c>
      <c r="C35" s="778"/>
      <c r="D35" s="778"/>
      <c r="F35" s="785" t="e">
        <f ca="1">"4."&amp;mergeValue(A35) &amp;"."&amp;mergeValue(B35)</f>
        <v>#NAME?</v>
      </c>
      <c r="G35" s="436" t="s">
        <v>634</v>
      </c>
      <c r="H35" s="780" t="str">
        <f>IF(region_name="","",region_name)</f>
        <v>Республика Татарстан</v>
      </c>
      <c r="I35" s="732" t="s">
        <v>539</v>
      </c>
      <c r="J35" s="448"/>
      <c r="K35" s="671"/>
      <c r="L35" s="671"/>
      <c r="M35" s="671"/>
      <c r="N35" s="671"/>
      <c r="O35" s="671"/>
      <c r="P35" s="671"/>
      <c r="Q35" s="671"/>
      <c r="R35" s="671"/>
      <c r="S35" s="671"/>
      <c r="T35" s="671"/>
    </row>
    <row r="36" spans="1:20" s="656" customFormat="1" ht="22.5">
      <c r="A36" s="867"/>
      <c r="B36" s="867"/>
      <c r="C36" s="867">
        <v>1</v>
      </c>
      <c r="D36" s="778"/>
      <c r="F36" s="785" t="e">
        <f ca="1">"4."&amp;mergeValue(A36) &amp;"."&amp;mergeValue(B36)&amp;"."&amp;mergeValue(C36)</f>
        <v>#NAME?</v>
      </c>
      <c r="G36" s="457" t="s">
        <v>537</v>
      </c>
      <c r="H36" s="780" t="str">
        <f>IF(Территории!H13="","","" &amp; Территории!H13 &amp; "")</f>
        <v>Город Казань</v>
      </c>
      <c r="I36" s="732" t="s">
        <v>540</v>
      </c>
      <c r="J36" s="448"/>
      <c r="K36" s="671"/>
      <c r="L36" s="671"/>
      <c r="M36" s="671"/>
      <c r="N36" s="671"/>
      <c r="O36" s="671"/>
      <c r="P36" s="671"/>
      <c r="Q36" s="671"/>
      <c r="R36" s="671"/>
      <c r="S36" s="671"/>
      <c r="T36" s="671"/>
    </row>
    <row r="37" spans="1:20" s="656" customFormat="1" ht="56.25">
      <c r="A37" s="867"/>
      <c r="B37" s="867"/>
      <c r="C37" s="867"/>
      <c r="D37" s="778">
        <v>1</v>
      </c>
      <c r="F37" s="785" t="e">
        <f ca="1">"4."&amp;mergeValue(A37) &amp;"."&amp;mergeValue(B37)&amp;"."&amp;mergeValue(C37)&amp;"."&amp;mergeValue(D37)</f>
        <v>#NAME?</v>
      </c>
      <c r="G37" s="539" t="s">
        <v>538</v>
      </c>
      <c r="H37" s="780" t="str">
        <f>IF(Территории!R14="","","" &amp; Территории!R14 &amp; "")</f>
        <v>Город Казань (92701000)</v>
      </c>
      <c r="I37" s="779" t="s">
        <v>633</v>
      </c>
      <c r="J37" s="448"/>
      <c r="K37" s="671"/>
      <c r="L37" s="671"/>
      <c r="M37" s="671"/>
      <c r="N37" s="671"/>
      <c r="O37" s="671"/>
      <c r="P37" s="671"/>
      <c r="Q37" s="671"/>
      <c r="R37" s="671"/>
      <c r="S37" s="671"/>
      <c r="T37" s="671"/>
    </row>
    <row r="38" spans="1:20" s="656" customFormat="1" ht="45">
      <c r="A38" s="867">
        <v>6</v>
      </c>
      <c r="B38" s="671"/>
      <c r="C38" s="671"/>
      <c r="D38" s="671"/>
      <c r="F38" s="785" t="e">
        <f ca="1">"2." &amp;mergeValue(A38)</f>
        <v>#NAME?</v>
      </c>
      <c r="G38" s="536" t="s">
        <v>534</v>
      </c>
      <c r="H38" s="780" t="str">
        <f>IF('Перечень тарифов'!R26="","наименование отсутствует","" &amp; 'Перечень тарифов'!R26 &amp; "")</f>
        <v>без наружной сети ГВС с изолированными стояками без полотенцесушителей</v>
      </c>
      <c r="I38" s="732" t="s">
        <v>632</v>
      </c>
      <c r="J38" s="448"/>
      <c r="K38" s="671"/>
      <c r="L38" s="671"/>
      <c r="M38" s="671"/>
      <c r="N38" s="671"/>
      <c r="O38" s="671"/>
      <c r="P38" s="671"/>
      <c r="Q38" s="671"/>
      <c r="R38" s="671"/>
      <c r="S38" s="671"/>
      <c r="T38" s="671"/>
    </row>
    <row r="39" spans="1:20" s="656" customFormat="1" ht="22.5">
      <c r="A39" s="867"/>
      <c r="B39" s="671"/>
      <c r="C39" s="671"/>
      <c r="D39" s="671"/>
      <c r="F39" s="785" t="e">
        <f ca="1">"3." &amp;mergeValue(A39)</f>
        <v>#NAME?</v>
      </c>
      <c r="G39" s="536" t="s">
        <v>535</v>
      </c>
      <c r="H39" s="780" t="str">
        <f>IF('Перечень тарифов'!F21="","наименование отсутствует","" &amp; 'Перечень тарифов'!F21 &amp; "")</f>
        <v>Горячее водоснабжение</v>
      </c>
      <c r="I39" s="732" t="s">
        <v>630</v>
      </c>
      <c r="J39" s="448"/>
      <c r="K39" s="671"/>
      <c r="L39" s="671"/>
      <c r="M39" s="671"/>
      <c r="N39" s="671"/>
      <c r="O39" s="671"/>
      <c r="P39" s="671"/>
      <c r="Q39" s="671"/>
      <c r="R39" s="671"/>
      <c r="S39" s="671"/>
      <c r="T39" s="671"/>
    </row>
    <row r="40" spans="1:20" s="656" customFormat="1" ht="22.5">
      <c r="A40" s="867"/>
      <c r="B40" s="671"/>
      <c r="C40" s="671"/>
      <c r="D40" s="671"/>
      <c r="F40" s="785" t="e">
        <f ca="1">"4."&amp;mergeValue(A40)</f>
        <v>#NAME?</v>
      </c>
      <c r="G40" s="536" t="s">
        <v>536</v>
      </c>
      <c r="H40" s="787" t="s">
        <v>489</v>
      </c>
      <c r="I40" s="732"/>
      <c r="J40" s="448"/>
      <c r="K40" s="671"/>
      <c r="L40" s="671"/>
      <c r="M40" s="671"/>
      <c r="N40" s="671"/>
      <c r="O40" s="671"/>
      <c r="P40" s="671"/>
      <c r="Q40" s="671"/>
      <c r="R40" s="671"/>
      <c r="S40" s="671"/>
      <c r="T40" s="671"/>
    </row>
    <row r="41" spans="1:20" s="656" customFormat="1" ht="18.75">
      <c r="A41" s="867"/>
      <c r="B41" s="867">
        <v>1</v>
      </c>
      <c r="C41" s="778"/>
      <c r="D41" s="778"/>
      <c r="F41" s="785" t="e">
        <f ca="1">"4."&amp;mergeValue(A41) &amp;"."&amp;mergeValue(B41)</f>
        <v>#NAME?</v>
      </c>
      <c r="G41" s="436" t="s">
        <v>634</v>
      </c>
      <c r="H41" s="780" t="str">
        <f>IF(region_name="","",region_name)</f>
        <v>Республика Татарстан</v>
      </c>
      <c r="I41" s="732" t="s">
        <v>539</v>
      </c>
      <c r="J41" s="448"/>
      <c r="K41" s="671"/>
      <c r="L41" s="671"/>
      <c r="M41" s="671"/>
      <c r="N41" s="671"/>
      <c r="O41" s="671"/>
      <c r="P41" s="671"/>
      <c r="Q41" s="671"/>
      <c r="R41" s="671"/>
      <c r="S41" s="671"/>
      <c r="T41" s="671"/>
    </row>
    <row r="42" spans="1:20" s="656" customFormat="1" ht="22.5">
      <c r="A42" s="867"/>
      <c r="B42" s="867"/>
      <c r="C42" s="867">
        <v>1</v>
      </c>
      <c r="D42" s="778"/>
      <c r="F42" s="785" t="e">
        <f ca="1">"4."&amp;mergeValue(A42) &amp;"."&amp;mergeValue(B42)&amp;"."&amp;mergeValue(C42)</f>
        <v>#NAME?</v>
      </c>
      <c r="G42" s="457" t="s">
        <v>537</v>
      </c>
      <c r="H42" s="780" t="str">
        <f>IF(Территории!H13="","","" &amp; Территории!H13 &amp; "")</f>
        <v>Город Казань</v>
      </c>
      <c r="I42" s="732" t="s">
        <v>540</v>
      </c>
      <c r="J42" s="448"/>
      <c r="K42" s="671"/>
      <c r="L42" s="671"/>
      <c r="M42" s="671"/>
      <c r="N42" s="671"/>
      <c r="O42" s="671"/>
      <c r="P42" s="671"/>
      <c r="Q42" s="671"/>
      <c r="R42" s="671"/>
      <c r="S42" s="671"/>
      <c r="T42" s="671"/>
    </row>
    <row r="43" spans="1:20" s="656" customFormat="1" ht="56.25">
      <c r="A43" s="867"/>
      <c r="B43" s="867"/>
      <c r="C43" s="867"/>
      <c r="D43" s="778">
        <v>1</v>
      </c>
      <c r="F43" s="785" t="e">
        <f ca="1">"4."&amp;mergeValue(A43) &amp;"."&amp;mergeValue(B43)&amp;"."&amp;mergeValue(C43)&amp;"."&amp;mergeValue(D43)</f>
        <v>#NAME?</v>
      </c>
      <c r="G43" s="539" t="s">
        <v>538</v>
      </c>
      <c r="H43" s="780" t="str">
        <f>IF(Территории!R14="","","" &amp; Территории!R14 &amp; "")</f>
        <v>Город Казань (92701000)</v>
      </c>
      <c r="I43" s="779" t="s">
        <v>633</v>
      </c>
      <c r="J43" s="448"/>
      <c r="K43" s="671"/>
      <c r="L43" s="671"/>
      <c r="M43" s="671"/>
      <c r="N43" s="671"/>
      <c r="O43" s="671"/>
      <c r="P43" s="671"/>
      <c r="Q43" s="671"/>
      <c r="R43" s="671"/>
      <c r="S43" s="671"/>
      <c r="T43" s="671"/>
    </row>
    <row r="44" spans="1:20" s="656" customFormat="1" ht="45">
      <c r="A44" s="867">
        <v>7</v>
      </c>
      <c r="B44" s="671"/>
      <c r="C44" s="671"/>
      <c r="D44" s="671"/>
      <c r="F44" s="785" t="e">
        <f ca="1">"2." &amp;mergeValue(A44)</f>
        <v>#NAME?</v>
      </c>
      <c r="G44" s="536" t="s">
        <v>534</v>
      </c>
      <c r="H44" s="780" t="str">
        <f>IF('Перечень тарифов'!R27="","наименование отсутствует","" &amp; 'Перечень тарифов'!R27 &amp; "")</f>
        <v>без наружной сети ГВС с неизолированными стояками с полотенцесушителями</v>
      </c>
      <c r="I44" s="732" t="s">
        <v>632</v>
      </c>
      <c r="J44" s="448"/>
      <c r="K44" s="671"/>
      <c r="L44" s="671"/>
      <c r="M44" s="671"/>
      <c r="N44" s="671"/>
      <c r="O44" s="671"/>
      <c r="P44" s="671"/>
      <c r="Q44" s="671"/>
      <c r="R44" s="671"/>
      <c r="S44" s="671"/>
      <c r="T44" s="671"/>
    </row>
    <row r="45" spans="1:20" s="656" customFormat="1" ht="22.5">
      <c r="A45" s="867"/>
      <c r="B45" s="671"/>
      <c r="C45" s="671"/>
      <c r="D45" s="671"/>
      <c r="F45" s="785" t="e">
        <f ca="1">"3." &amp;mergeValue(A45)</f>
        <v>#NAME?</v>
      </c>
      <c r="G45" s="536" t="s">
        <v>535</v>
      </c>
      <c r="H45" s="780" t="str">
        <f>IF('Перечень тарифов'!F21="","наименование отсутствует","" &amp; 'Перечень тарифов'!F21 &amp; "")</f>
        <v>Горячее водоснабжение</v>
      </c>
      <c r="I45" s="732" t="s">
        <v>630</v>
      </c>
      <c r="J45" s="448"/>
      <c r="K45" s="671"/>
      <c r="L45" s="671"/>
      <c r="M45" s="671"/>
      <c r="N45" s="671"/>
      <c r="O45" s="671"/>
      <c r="P45" s="671"/>
      <c r="Q45" s="671"/>
      <c r="R45" s="671"/>
      <c r="S45" s="671"/>
      <c r="T45" s="671"/>
    </row>
    <row r="46" spans="1:20" s="656" customFormat="1" ht="22.5">
      <c r="A46" s="867"/>
      <c r="B46" s="671"/>
      <c r="C46" s="671"/>
      <c r="D46" s="671"/>
      <c r="F46" s="785" t="e">
        <f ca="1">"4."&amp;mergeValue(A46)</f>
        <v>#NAME?</v>
      </c>
      <c r="G46" s="536" t="s">
        <v>536</v>
      </c>
      <c r="H46" s="787" t="s">
        <v>489</v>
      </c>
      <c r="I46" s="732"/>
      <c r="J46" s="448"/>
      <c r="K46" s="671"/>
      <c r="L46" s="671"/>
      <c r="M46" s="671"/>
      <c r="N46" s="671"/>
      <c r="O46" s="671"/>
      <c r="P46" s="671"/>
      <c r="Q46" s="671"/>
      <c r="R46" s="671"/>
      <c r="S46" s="671"/>
      <c r="T46" s="671"/>
    </row>
    <row r="47" spans="1:20" s="656" customFormat="1" ht="18.75">
      <c r="A47" s="867"/>
      <c r="B47" s="867">
        <v>1</v>
      </c>
      <c r="C47" s="778"/>
      <c r="D47" s="778"/>
      <c r="F47" s="785" t="e">
        <f ca="1">"4."&amp;mergeValue(A47) &amp;"."&amp;mergeValue(B47)</f>
        <v>#NAME?</v>
      </c>
      <c r="G47" s="436" t="s">
        <v>634</v>
      </c>
      <c r="H47" s="780" t="str">
        <f>IF(region_name="","",region_name)</f>
        <v>Республика Татарстан</v>
      </c>
      <c r="I47" s="732" t="s">
        <v>539</v>
      </c>
      <c r="J47" s="448"/>
      <c r="K47" s="671"/>
      <c r="L47" s="671"/>
      <c r="M47" s="671"/>
      <c r="N47" s="671"/>
      <c r="O47" s="671"/>
      <c r="P47" s="671"/>
      <c r="Q47" s="671"/>
      <c r="R47" s="671"/>
      <c r="S47" s="671"/>
      <c r="T47" s="671"/>
    </row>
    <row r="48" spans="1:20" s="656" customFormat="1" ht="22.5">
      <c r="A48" s="867"/>
      <c r="B48" s="867"/>
      <c r="C48" s="867">
        <v>1</v>
      </c>
      <c r="D48" s="778"/>
      <c r="F48" s="785" t="e">
        <f ca="1">"4."&amp;mergeValue(A48) &amp;"."&amp;mergeValue(B48)&amp;"."&amp;mergeValue(C48)</f>
        <v>#NAME?</v>
      </c>
      <c r="G48" s="457" t="s">
        <v>537</v>
      </c>
      <c r="H48" s="780" t="str">
        <f>IF(Территории!H13="","","" &amp; Территории!H13 &amp; "")</f>
        <v>Город Казань</v>
      </c>
      <c r="I48" s="732" t="s">
        <v>540</v>
      </c>
      <c r="J48" s="448"/>
      <c r="K48" s="671"/>
      <c r="L48" s="671"/>
      <c r="M48" s="671"/>
      <c r="N48" s="671"/>
      <c r="O48" s="671"/>
      <c r="P48" s="671"/>
      <c r="Q48" s="671"/>
      <c r="R48" s="671"/>
      <c r="S48" s="671"/>
      <c r="T48" s="671"/>
    </row>
    <row r="49" spans="1:20" s="656" customFormat="1" ht="56.25">
      <c r="A49" s="867"/>
      <c r="B49" s="867"/>
      <c r="C49" s="867"/>
      <c r="D49" s="778">
        <v>1</v>
      </c>
      <c r="F49" s="785" t="e">
        <f ca="1">"4."&amp;mergeValue(A49) &amp;"."&amp;mergeValue(B49)&amp;"."&amp;mergeValue(C49)&amp;"."&amp;mergeValue(D49)</f>
        <v>#NAME?</v>
      </c>
      <c r="G49" s="539" t="s">
        <v>538</v>
      </c>
      <c r="H49" s="780" t="str">
        <f>IF(Территории!R14="","","" &amp; Территории!R14 &amp; "")</f>
        <v>Город Казань (92701000)</v>
      </c>
      <c r="I49" s="779" t="s">
        <v>633</v>
      </c>
      <c r="J49" s="448"/>
      <c r="K49" s="671"/>
      <c r="L49" s="671"/>
      <c r="M49" s="671"/>
      <c r="N49" s="671"/>
      <c r="O49" s="671"/>
      <c r="P49" s="671"/>
      <c r="Q49" s="671"/>
      <c r="R49" s="671"/>
      <c r="S49" s="671"/>
      <c r="T49" s="671"/>
    </row>
    <row r="50" spans="1:20" s="656" customFormat="1" ht="45">
      <c r="A50" s="867">
        <v>8</v>
      </c>
      <c r="B50" s="671"/>
      <c r="C50" s="671"/>
      <c r="D50" s="671"/>
      <c r="F50" s="785" t="e">
        <f ca="1">"2." &amp;mergeValue(A50)</f>
        <v>#NAME?</v>
      </c>
      <c r="G50" s="536" t="s">
        <v>534</v>
      </c>
      <c r="H50" s="780" t="str">
        <f>IF('Перечень тарифов'!R28="","наименование отсутствует","" &amp; 'Перечень тарифов'!R28 &amp; "")</f>
        <v>без наружной сети ГВС с неизолированными стояками без полотенцесушителей</v>
      </c>
      <c r="I50" s="732" t="s">
        <v>632</v>
      </c>
      <c r="J50" s="448"/>
      <c r="K50" s="671"/>
      <c r="L50" s="671"/>
      <c r="M50" s="671"/>
      <c r="N50" s="671"/>
      <c r="O50" s="671"/>
      <c r="P50" s="671"/>
      <c r="Q50" s="671"/>
      <c r="R50" s="671"/>
      <c r="S50" s="671"/>
      <c r="T50" s="671"/>
    </row>
    <row r="51" spans="1:20" s="656" customFormat="1" ht="22.5">
      <c r="A51" s="867"/>
      <c r="B51" s="671"/>
      <c r="C51" s="671"/>
      <c r="D51" s="671"/>
      <c r="F51" s="785" t="e">
        <f ca="1">"3." &amp;mergeValue(A51)</f>
        <v>#NAME?</v>
      </c>
      <c r="G51" s="536" t="s">
        <v>535</v>
      </c>
      <c r="H51" s="780" t="str">
        <f>IF('Перечень тарифов'!F21="","наименование отсутствует","" &amp; 'Перечень тарифов'!F21 &amp; "")</f>
        <v>Горячее водоснабжение</v>
      </c>
      <c r="I51" s="732" t="s">
        <v>630</v>
      </c>
      <c r="J51" s="448"/>
      <c r="K51" s="671"/>
      <c r="L51" s="671"/>
      <c r="M51" s="671"/>
      <c r="N51" s="671"/>
      <c r="O51" s="671"/>
      <c r="P51" s="671"/>
      <c r="Q51" s="671"/>
      <c r="R51" s="671"/>
      <c r="S51" s="671"/>
      <c r="T51" s="671"/>
    </row>
    <row r="52" spans="1:20" s="656" customFormat="1" ht="22.5">
      <c r="A52" s="867"/>
      <c r="B52" s="671"/>
      <c r="C52" s="671"/>
      <c r="D52" s="671"/>
      <c r="F52" s="785" t="e">
        <f ca="1">"4."&amp;mergeValue(A52)</f>
        <v>#NAME?</v>
      </c>
      <c r="G52" s="536" t="s">
        <v>536</v>
      </c>
      <c r="H52" s="787" t="s">
        <v>489</v>
      </c>
      <c r="I52" s="732"/>
      <c r="J52" s="448"/>
      <c r="K52" s="671"/>
      <c r="L52" s="671"/>
      <c r="M52" s="671"/>
      <c r="N52" s="671"/>
      <c r="O52" s="671"/>
      <c r="P52" s="671"/>
      <c r="Q52" s="671"/>
      <c r="R52" s="671"/>
      <c r="S52" s="671"/>
      <c r="T52" s="671"/>
    </row>
    <row r="53" spans="1:20" s="656" customFormat="1" ht="18.75">
      <c r="A53" s="867"/>
      <c r="B53" s="867">
        <v>1</v>
      </c>
      <c r="C53" s="778"/>
      <c r="D53" s="778"/>
      <c r="F53" s="785" t="e">
        <f ca="1">"4."&amp;mergeValue(A53) &amp;"."&amp;mergeValue(B53)</f>
        <v>#NAME?</v>
      </c>
      <c r="G53" s="436" t="s">
        <v>634</v>
      </c>
      <c r="H53" s="780" t="str">
        <f>IF(region_name="","",region_name)</f>
        <v>Республика Татарстан</v>
      </c>
      <c r="I53" s="732" t="s">
        <v>539</v>
      </c>
      <c r="J53" s="448"/>
      <c r="K53" s="671"/>
      <c r="L53" s="671"/>
      <c r="M53" s="671"/>
      <c r="N53" s="671"/>
      <c r="O53" s="671"/>
      <c r="P53" s="671"/>
      <c r="Q53" s="671"/>
      <c r="R53" s="671"/>
      <c r="S53" s="671"/>
      <c r="T53" s="671"/>
    </row>
    <row r="54" spans="1:20" s="656" customFormat="1" ht="22.5">
      <c r="A54" s="867"/>
      <c r="B54" s="867"/>
      <c r="C54" s="867">
        <v>1</v>
      </c>
      <c r="D54" s="778"/>
      <c r="F54" s="785" t="e">
        <f ca="1">"4."&amp;mergeValue(A54) &amp;"."&amp;mergeValue(B54)&amp;"."&amp;mergeValue(C54)</f>
        <v>#NAME?</v>
      </c>
      <c r="G54" s="457" t="s">
        <v>537</v>
      </c>
      <c r="H54" s="780" t="str">
        <f>IF(Территории!H13="","","" &amp; Территории!H13 &amp; "")</f>
        <v>Город Казань</v>
      </c>
      <c r="I54" s="732" t="s">
        <v>540</v>
      </c>
      <c r="J54" s="448"/>
      <c r="K54" s="671"/>
      <c r="L54" s="671"/>
      <c r="M54" s="671"/>
      <c r="N54" s="671"/>
      <c r="O54" s="671"/>
      <c r="P54" s="671"/>
      <c r="Q54" s="671"/>
      <c r="R54" s="671"/>
      <c r="S54" s="671"/>
      <c r="T54" s="671"/>
    </row>
    <row r="55" spans="1:20" s="656" customFormat="1" ht="56.25">
      <c r="A55" s="867"/>
      <c r="B55" s="867"/>
      <c r="C55" s="867"/>
      <c r="D55" s="778">
        <v>1</v>
      </c>
      <c r="F55" s="785" t="e">
        <f ca="1">"4."&amp;mergeValue(A55) &amp;"."&amp;mergeValue(B55)&amp;"."&amp;mergeValue(C55)&amp;"."&amp;mergeValue(D55)</f>
        <v>#NAME?</v>
      </c>
      <c r="G55" s="539" t="s">
        <v>538</v>
      </c>
      <c r="H55" s="780" t="str">
        <f>IF(Территории!R14="","","" &amp; Территории!R14 &amp; "")</f>
        <v>Город Казань (92701000)</v>
      </c>
      <c r="I55" s="779" t="s">
        <v>633</v>
      </c>
      <c r="J55" s="448"/>
      <c r="K55" s="671"/>
      <c r="L55" s="671"/>
      <c r="M55" s="671"/>
      <c r="N55" s="671"/>
      <c r="O55" s="671"/>
      <c r="P55" s="671"/>
      <c r="Q55" s="671"/>
      <c r="R55" s="671"/>
      <c r="S55" s="671"/>
      <c r="T55" s="671"/>
    </row>
    <row r="56" spans="1:20" s="438" customFormat="1" ht="3" customHeight="1">
      <c r="A56" s="440"/>
      <c r="B56" s="440"/>
      <c r="C56" s="440"/>
      <c r="D56" s="440"/>
      <c r="F56" s="437"/>
      <c r="G56" s="537"/>
      <c r="H56" s="538"/>
      <c r="I56" s="318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</row>
    <row r="57" spans="1:20" s="438" customFormat="1" ht="15" customHeight="1">
      <c r="A57" s="440"/>
      <c r="B57" s="440"/>
      <c r="C57" s="440"/>
      <c r="D57" s="440"/>
      <c r="F57" s="437"/>
      <c r="G57" s="862" t="s">
        <v>635</v>
      </c>
      <c r="H57" s="862"/>
      <c r="I57" s="318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</row>
  </sheetData>
  <sheetProtection algorithmName="SHA-512" hashValue="zrzE5wkGKSMjCY90JZ++aJhaDUGtjns1z6e8bZdR3r0XByWfOafVossNPA72Drp2jEkYTjSTEH5S0XvQ9JqSzQ==" saltValue="Vm/v6no//wWRrCWntiGy3Q==" spinCount="100000" sheet="1" objects="1" scenarios="1" formatColumns="0" formatRows="0"/>
  <mergeCells count="28">
    <mergeCell ref="G57:H57"/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A20:A25"/>
    <mergeCell ref="B23:B25"/>
    <mergeCell ref="C24:C25"/>
    <mergeCell ref="A26:A31"/>
    <mergeCell ref="B29:B31"/>
    <mergeCell ref="C30:C31"/>
    <mergeCell ref="A32:A37"/>
    <mergeCell ref="B35:B37"/>
    <mergeCell ref="C36:C37"/>
    <mergeCell ref="A50:A55"/>
    <mergeCell ref="B53:B55"/>
    <mergeCell ref="C54:C55"/>
    <mergeCell ref="A38:A43"/>
    <mergeCell ref="B41:B43"/>
    <mergeCell ref="C42:C43"/>
    <mergeCell ref="A44:A49"/>
    <mergeCell ref="B47:B49"/>
    <mergeCell ref="C48:C4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56:I57" xr:uid="{00000000-0002-0000-0E00-000000000000}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1">
    <tabColor rgb="FFEAEBEE"/>
    <pageSetUpPr fitToPage="1"/>
  </sheetPr>
  <dimension ref="A1:P20"/>
  <sheetViews>
    <sheetView showGridLines="0" tabSelected="1" topLeftCell="C4" zoomScaleNormal="100" workbookViewId="0">
      <selection activeCell="E12" sqref="E12:F16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1"/>
      <c r="N1" s="531"/>
      <c r="P1" s="531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21" t="s">
        <v>685</v>
      </c>
      <c r="E5" s="921"/>
      <c r="F5" s="921"/>
      <c r="G5" s="577"/>
    </row>
    <row r="6" spans="1:16" ht="3" customHeight="1">
      <c r="C6" s="85"/>
      <c r="D6" s="36"/>
      <c r="E6" s="83"/>
      <c r="F6" s="82"/>
      <c r="G6" s="388"/>
    </row>
    <row r="7" spans="1:16">
      <c r="C7" s="85"/>
      <c r="D7" s="899" t="s">
        <v>485</v>
      </c>
      <c r="E7" s="899"/>
      <c r="F7" s="899"/>
      <c r="G7" s="934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34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7" t="s">
        <v>649</v>
      </c>
      <c r="F10" s="398" t="s">
        <v>489</v>
      </c>
      <c r="G10" s="268"/>
    </row>
    <row r="11" spans="1:16" ht="22.5">
      <c r="A11" s="387"/>
      <c r="C11" s="85"/>
      <c r="D11" s="236" t="s">
        <v>297</v>
      </c>
      <c r="E11" s="389" t="s">
        <v>490</v>
      </c>
      <c r="F11" s="398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1" t="s">
        <v>2852</v>
      </c>
      <c r="F12" s="793" t="s">
        <v>2860</v>
      </c>
      <c r="G12" s="873" t="s">
        <v>640</v>
      </c>
    </row>
    <row r="13" spans="1:16" s="700" customFormat="1" ht="20.100000000000001" customHeight="1">
      <c r="A13" s="96"/>
      <c r="B13" s="235"/>
      <c r="C13" s="46" t="s">
        <v>2835</v>
      </c>
      <c r="D13" s="236" t="s">
        <v>2849</v>
      </c>
      <c r="E13" s="395" t="s">
        <v>2853</v>
      </c>
      <c r="F13" s="793" t="s">
        <v>2859</v>
      </c>
      <c r="G13" s="874"/>
      <c r="I13" s="738"/>
      <c r="J13" s="738"/>
    </row>
    <row r="14" spans="1:16" s="700" customFormat="1" ht="20.100000000000001" customHeight="1">
      <c r="A14" s="96"/>
      <c r="B14" s="235"/>
      <c r="C14" s="46" t="s">
        <v>2835</v>
      </c>
      <c r="D14" s="236" t="s">
        <v>2850</v>
      </c>
      <c r="E14" s="395" t="s">
        <v>2854</v>
      </c>
      <c r="F14" s="793" t="s">
        <v>2861</v>
      </c>
      <c r="G14" s="874"/>
      <c r="I14" s="738"/>
      <c r="J14" s="738"/>
    </row>
    <row r="15" spans="1:16" s="700" customFormat="1" ht="20.100000000000001" customHeight="1">
      <c r="A15" s="96"/>
      <c r="B15" s="235"/>
      <c r="C15" s="46" t="s">
        <v>2835</v>
      </c>
      <c r="D15" s="236" t="s">
        <v>2851</v>
      </c>
      <c r="E15" s="395" t="s">
        <v>2855</v>
      </c>
      <c r="F15" s="793" t="s">
        <v>2862</v>
      </c>
      <c r="G15" s="874"/>
      <c r="I15" s="738"/>
      <c r="J15" s="738"/>
    </row>
    <row r="16" spans="1:16" s="700" customFormat="1" ht="20.100000000000001" customHeight="1">
      <c r="A16" s="96"/>
      <c r="B16" s="235"/>
      <c r="C16" s="46" t="s">
        <v>2835</v>
      </c>
      <c r="D16" s="236" t="s">
        <v>2856</v>
      </c>
      <c r="E16" s="395" t="s">
        <v>2857</v>
      </c>
      <c r="F16" s="793" t="s">
        <v>2858</v>
      </c>
      <c r="G16" s="874"/>
      <c r="I16" s="738"/>
      <c r="J16" s="738"/>
    </row>
    <row r="17" spans="1:7" ht="15" customHeight="1">
      <c r="A17" s="387"/>
      <c r="C17" s="85"/>
      <c r="D17" s="116"/>
      <c r="E17" s="404" t="s">
        <v>330</v>
      </c>
      <c r="F17" s="401"/>
      <c r="G17" s="875"/>
    </row>
    <row r="18" spans="1:7" ht="22.5">
      <c r="A18" s="387"/>
      <c r="C18" s="85"/>
      <c r="D18" s="236" t="s">
        <v>331</v>
      </c>
      <c r="E18" s="389" t="s">
        <v>650</v>
      </c>
      <c r="F18" s="398" t="s">
        <v>489</v>
      </c>
      <c r="G18" s="268"/>
    </row>
    <row r="19" spans="1:7" ht="42.95" customHeight="1">
      <c r="A19" s="387"/>
      <c r="C19" s="85"/>
      <c r="D19" s="236" t="s">
        <v>474</v>
      </c>
      <c r="E19" s="771"/>
      <c r="F19" s="772"/>
      <c r="G19" s="873" t="s">
        <v>651</v>
      </c>
    </row>
    <row r="20" spans="1:7" ht="15" customHeight="1">
      <c r="A20" s="387"/>
      <c r="C20" s="85"/>
      <c r="D20" s="116"/>
      <c r="E20" s="404" t="s">
        <v>330</v>
      </c>
      <c r="F20" s="401"/>
      <c r="G20" s="875"/>
    </row>
  </sheetData>
  <sheetProtection algorithmName="SHA-512" hashValue="CrslpS551q29Dw7R1yuw0X9GCsccnEWENY7fYvPCMm4MsGhkMEvQOiLyanJU/J7ESyqRxdp7mzwbs3iC3w98iw==" saltValue="j1IneKsgFNNzT/m7wLDanQ==" spinCount="100000" sheet="1" objects="1" scenarios="1" formatColumns="0" formatRows="0"/>
  <dataConsolidate link="1"/>
  <mergeCells count="5">
    <mergeCell ref="D7:F7"/>
    <mergeCell ref="G7:G8"/>
    <mergeCell ref="G12:G17"/>
    <mergeCell ref="G19:G20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 F12:F16" xr:uid="{00000000-0002-0000-0F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9 G12 G19 E12:E16" xr:uid="{00000000-0002-0000-0F00-000001000000}">
      <formula1>900</formula1>
    </dataValidation>
  </dataValidations>
  <hyperlinks>
    <hyperlink ref="F16" location="'Форма 1.8'!$F$16" tooltip="Кликните по гиперссылке, чтобы перейти по ссылке на обосновывающие документы или отредактировать её" display="https://portal.eias.ru/Portal/DownloadPage.aspx?type=12&amp;guid=441dc47f-0181-4f10-bc01-d078cfa52e88" xr:uid="{00000000-0004-0000-0F00-000000000000}"/>
    <hyperlink ref="F13" location="'Форма 1.8'!$F$13" tooltip="Кликните по гиперссылке, чтобы перейти по ссылке на обосновывающие документы или отредактировать её" display="https://portal.eias.ru/Portal/DownloadPage.aspx?type=12&amp;guid=30c2258b-8375-4bcd-ad89-604ba14e28cb" xr:uid="{00000000-0004-0000-0F00-000001000000}"/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98b03f64-d119-494a-a91d-880db9d225a9" xr:uid="{00000000-0004-0000-0F00-000002000000}"/>
    <hyperlink ref="F14" location="'Форма 1.8'!$F$14" tooltip="Кликните по гиперссылке, чтобы перейти по ссылке на обосновывающие документы или отредактировать её" display="https://portal.eias.ru/Portal/DownloadPage.aspx?type=12&amp;guid=216c21a4-004b-4e5e-9d7a-5fc911b32612" xr:uid="{00000000-0004-0000-0F00-000003000000}"/>
    <hyperlink ref="F15" location="'Форма 1.8'!$F$15" tooltip="Кликните по гиперссылке, чтобы перейти по ссылке на обосновывающие документы или отредактировать её" display="https://portal.eias.ru/Portal/DownloadPage.aspx?type=12&amp;guid=93b75c38-af94-4cdd-844f-31ed295ce0a5" xr:uid="{00000000-0004-0000-0F00-000004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7"/>
      <c r="AC1" s="531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21" t="s">
        <v>686</v>
      </c>
      <c r="E5" s="921"/>
      <c r="F5" s="921"/>
      <c r="G5" s="921"/>
      <c r="H5" s="921"/>
      <c r="I5" s="450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899" t="s">
        <v>485</v>
      </c>
      <c r="E7" s="899"/>
      <c r="F7" s="899"/>
      <c r="G7" s="899"/>
      <c r="H7" s="899"/>
      <c r="I7" s="934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34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36" t="s">
        <v>491</v>
      </c>
      <c r="F10" s="936"/>
      <c r="G10" s="936"/>
      <c r="H10" s="936"/>
      <c r="I10" s="410"/>
    </row>
    <row r="11" spans="1:29" ht="20.100000000000001" customHeight="1">
      <c r="A11" s="387"/>
      <c r="C11" s="85"/>
      <c r="D11" s="236" t="s">
        <v>297</v>
      </c>
      <c r="E11" s="389" t="s">
        <v>492</v>
      </c>
      <c r="F11" s="398"/>
      <c r="G11" s="552"/>
      <c r="H11" s="398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89" t="s">
        <v>494</v>
      </c>
      <c r="F12" s="398"/>
      <c r="G12" s="533"/>
      <c r="H12" s="425"/>
      <c r="I12" s="534" t="s">
        <v>687</v>
      </c>
    </row>
    <row r="13" spans="1:29" ht="22.5">
      <c r="A13" s="387"/>
      <c r="B13" s="235">
        <v>3</v>
      </c>
      <c r="C13" s="85"/>
      <c r="D13" s="236">
        <v>2</v>
      </c>
      <c r="E13" s="469" t="s">
        <v>652</v>
      </c>
      <c r="F13" s="398"/>
      <c r="G13" s="398" t="s">
        <v>489</v>
      </c>
      <c r="H13" s="425"/>
      <c r="I13" s="535" t="s">
        <v>495</v>
      </c>
    </row>
    <row r="14" spans="1:29" ht="39" customHeight="1">
      <c r="A14" s="387"/>
      <c r="C14" s="85"/>
      <c r="D14" s="236">
        <v>3</v>
      </c>
      <c r="E14" s="935" t="s">
        <v>653</v>
      </c>
      <c r="F14" s="935"/>
      <c r="G14" s="935"/>
      <c r="H14" s="935"/>
      <c r="I14" s="532"/>
    </row>
    <row r="15" spans="1:29" ht="20.100000000000001" customHeight="1">
      <c r="A15" s="387"/>
      <c r="C15" s="85"/>
      <c r="D15" s="236" t="s">
        <v>475</v>
      </c>
      <c r="E15" s="399"/>
      <c r="F15" s="398"/>
      <c r="G15" s="398" t="s">
        <v>489</v>
      </c>
      <c r="H15" s="425"/>
      <c r="I15" s="873" t="s">
        <v>520</v>
      </c>
    </row>
    <row r="16" spans="1:29" ht="15" customHeight="1">
      <c r="A16" s="387"/>
      <c r="C16" s="85"/>
      <c r="D16" s="116"/>
      <c r="E16" s="403" t="s">
        <v>330</v>
      </c>
      <c r="F16" s="404"/>
      <c r="G16" s="404"/>
      <c r="H16" s="401"/>
      <c r="I16" s="875"/>
    </row>
    <row r="17" spans="1:12" ht="69" customHeight="1">
      <c r="A17" s="387"/>
      <c r="B17" s="235">
        <v>3</v>
      </c>
      <c r="C17" s="85"/>
      <c r="D17" s="236">
        <v>4</v>
      </c>
      <c r="E17" s="935" t="s">
        <v>688</v>
      </c>
      <c r="F17" s="935"/>
      <c r="G17" s="935"/>
      <c r="H17" s="935"/>
      <c r="I17" s="532"/>
    </row>
    <row r="18" spans="1:12" ht="20.100000000000001" customHeight="1">
      <c r="A18" s="387"/>
      <c r="C18" s="85"/>
      <c r="D18" s="236" t="s">
        <v>476</v>
      </c>
      <c r="E18" s="405" t="s">
        <v>496</v>
      </c>
      <c r="F18" s="398"/>
      <c r="G18" s="533"/>
      <c r="H18" s="398" t="s">
        <v>489</v>
      </c>
      <c r="I18" s="868" t="s">
        <v>521</v>
      </c>
    </row>
    <row r="19" spans="1:12" ht="15" customHeight="1">
      <c r="A19" s="387"/>
      <c r="C19" s="85"/>
      <c r="D19" s="116"/>
      <c r="E19" s="403" t="s">
        <v>330</v>
      </c>
      <c r="F19" s="404"/>
      <c r="G19" s="404"/>
      <c r="H19" s="401"/>
      <c r="I19" s="868"/>
    </row>
    <row r="20" spans="1:12" ht="30" customHeight="1">
      <c r="A20" s="387"/>
      <c r="B20" s="235">
        <v>3</v>
      </c>
      <c r="C20" s="85"/>
      <c r="D20" s="236">
        <v>5</v>
      </c>
      <c r="E20" s="935" t="s">
        <v>654</v>
      </c>
      <c r="F20" s="935"/>
      <c r="G20" s="935"/>
      <c r="H20" s="935"/>
      <c r="I20" s="532"/>
    </row>
    <row r="21" spans="1:12" ht="26.1" customHeight="1">
      <c r="A21" s="387"/>
      <c r="C21" s="85"/>
      <c r="D21" s="236" t="s">
        <v>477</v>
      </c>
      <c r="E21" s="937" t="s">
        <v>655</v>
      </c>
      <c r="F21" s="937"/>
      <c r="G21" s="937"/>
      <c r="H21" s="937"/>
      <c r="I21" s="532"/>
    </row>
    <row r="22" spans="1:12" ht="32.1" customHeight="1">
      <c r="A22" s="387"/>
      <c r="C22" s="85"/>
      <c r="D22" s="236" t="s">
        <v>478</v>
      </c>
      <c r="E22" s="406" t="s">
        <v>497</v>
      </c>
      <c r="F22" s="398"/>
      <c r="G22" s="533"/>
      <c r="H22" s="398" t="s">
        <v>489</v>
      </c>
      <c r="I22" s="868" t="s">
        <v>656</v>
      </c>
    </row>
    <row r="23" spans="1:12" ht="15" customHeight="1">
      <c r="A23" s="387"/>
      <c r="C23" s="85"/>
      <c r="D23" s="116"/>
      <c r="E23" s="404" t="s">
        <v>330</v>
      </c>
      <c r="F23" s="400"/>
      <c r="G23" s="400"/>
      <c r="H23" s="401"/>
      <c r="I23" s="868"/>
    </row>
    <row r="24" spans="1:12" ht="14.25" customHeight="1">
      <c r="A24" s="387"/>
      <c r="C24" s="85"/>
      <c r="D24" s="236" t="s">
        <v>479</v>
      </c>
      <c r="E24" s="937" t="s">
        <v>657</v>
      </c>
      <c r="F24" s="937"/>
      <c r="G24" s="937"/>
      <c r="H24" s="937"/>
      <c r="I24" s="532"/>
    </row>
    <row r="25" spans="1:12" ht="54.95" customHeight="1">
      <c r="A25" s="387"/>
      <c r="C25" s="85"/>
      <c r="D25" s="236" t="s">
        <v>480</v>
      </c>
      <c r="E25" s="406" t="s">
        <v>499</v>
      </c>
      <c r="F25" s="398"/>
      <c r="G25" s="533"/>
      <c r="H25" s="398" t="s">
        <v>489</v>
      </c>
      <c r="I25" s="868" t="s">
        <v>641</v>
      </c>
    </row>
    <row r="26" spans="1:12" ht="15" customHeight="1">
      <c r="A26" s="387"/>
      <c r="C26" s="85"/>
      <c r="D26" s="116"/>
      <c r="E26" s="404" t="s">
        <v>330</v>
      </c>
      <c r="F26" s="400"/>
      <c r="G26" s="400"/>
      <c r="H26" s="401"/>
      <c r="I26" s="868"/>
    </row>
    <row r="27" spans="1:12" ht="26.1" customHeight="1">
      <c r="A27" s="387"/>
      <c r="C27" s="85"/>
      <c r="D27" s="236" t="s">
        <v>481</v>
      </c>
      <c r="E27" s="937" t="s">
        <v>658</v>
      </c>
      <c r="F27" s="937"/>
      <c r="G27" s="937"/>
      <c r="H27" s="937"/>
      <c r="I27" s="532"/>
    </row>
    <row r="28" spans="1:12" ht="32.1" customHeight="1">
      <c r="A28" s="387"/>
      <c r="C28" s="85"/>
      <c r="D28" s="236" t="s">
        <v>482</v>
      </c>
      <c r="E28" s="406" t="s">
        <v>498</v>
      </c>
      <c r="F28" s="398"/>
      <c r="G28" s="409"/>
      <c r="H28" s="398" t="s">
        <v>489</v>
      </c>
      <c r="I28" s="873" t="s">
        <v>659</v>
      </c>
      <c r="L28" s="293" t="s">
        <v>616</v>
      </c>
    </row>
    <row r="29" spans="1:12" ht="15" customHeight="1">
      <c r="A29" s="387"/>
      <c r="C29" s="85"/>
      <c r="D29" s="116"/>
      <c r="E29" s="404" t="s">
        <v>330</v>
      </c>
      <c r="F29" s="400"/>
      <c r="G29" s="400"/>
      <c r="H29" s="401"/>
      <c r="I29" s="875"/>
    </row>
    <row r="30" spans="1:12" ht="59.25" customHeight="1">
      <c r="A30" s="387"/>
      <c r="B30" s="235">
        <v>3</v>
      </c>
      <c r="C30" s="85"/>
      <c r="D30" s="236" t="s">
        <v>71</v>
      </c>
      <c r="E30" s="935" t="s">
        <v>660</v>
      </c>
      <c r="F30" s="935"/>
      <c r="G30" s="935"/>
      <c r="H30" s="935"/>
      <c r="I30" s="532"/>
    </row>
    <row r="31" spans="1:12" ht="20.100000000000001" customHeight="1">
      <c r="A31" s="387"/>
      <c r="C31" s="85"/>
      <c r="D31" s="236" t="s">
        <v>483</v>
      </c>
      <c r="E31" s="399"/>
      <c r="F31" s="398"/>
      <c r="G31" s="398" t="s">
        <v>489</v>
      </c>
      <c r="H31" s="425"/>
      <c r="I31" s="873" t="s">
        <v>520</v>
      </c>
    </row>
    <row r="32" spans="1:12" ht="15" customHeight="1">
      <c r="A32" s="387"/>
      <c r="C32" s="85"/>
      <c r="D32" s="116"/>
      <c r="E32" s="403" t="s">
        <v>330</v>
      </c>
      <c r="F32" s="400"/>
      <c r="G32" s="400"/>
      <c r="H32" s="401"/>
      <c r="I32" s="875"/>
    </row>
    <row r="33" spans="1:12" s="220" customFormat="1" ht="3" customHeight="1">
      <c r="A33" s="387"/>
      <c r="K33" s="392"/>
      <c r="L33" s="392"/>
    </row>
    <row r="34" spans="1:12" ht="24.75" customHeight="1">
      <c r="D34" s="402">
        <v>1</v>
      </c>
      <c r="E34" s="862" t="s">
        <v>661</v>
      </c>
      <c r="F34" s="862"/>
      <c r="G34" s="862"/>
      <c r="H34" s="862"/>
      <c r="I34" s="862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 xr:uid="{00000000-0002-0000-10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 xr:uid="{00000000-0002-0000-10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0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000-000003000000}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38" t="s">
        <v>518</v>
      </c>
      <c r="E5" s="938"/>
      <c r="F5" s="938"/>
      <c r="G5" s="938"/>
      <c r="H5" s="938"/>
      <c r="I5" s="938"/>
      <c r="J5" s="938"/>
      <c r="K5" s="576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40" t="s">
        <v>485</v>
      </c>
      <c r="E8" s="940"/>
      <c r="F8" s="940"/>
      <c r="G8" s="940"/>
      <c r="H8" s="940"/>
      <c r="I8" s="940"/>
      <c r="J8" s="940"/>
      <c r="K8" s="940" t="s">
        <v>486</v>
      </c>
    </row>
    <row r="9" spans="1:14">
      <c r="D9" s="940" t="s">
        <v>94</v>
      </c>
      <c r="E9" s="940" t="s">
        <v>522</v>
      </c>
      <c r="F9" s="940"/>
      <c r="G9" s="940" t="s">
        <v>523</v>
      </c>
      <c r="H9" s="940"/>
      <c r="I9" s="940"/>
      <c r="J9" s="940"/>
      <c r="K9" s="940"/>
    </row>
    <row r="10" spans="1:14" ht="22.5">
      <c r="D10" s="940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40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89"/>
      <c r="F12" s="424"/>
      <c r="G12" s="424"/>
      <c r="H12" s="424"/>
      <c r="I12" s="761"/>
      <c r="J12" s="425"/>
      <c r="K12" s="873" t="s">
        <v>526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8"/>
      <c r="K13" s="875"/>
    </row>
    <row r="14" spans="1:14" ht="3" customHeight="1">
      <c r="A14" s="134"/>
      <c r="B14" s="134"/>
      <c r="C14" s="134"/>
    </row>
    <row r="15" spans="1:14" ht="27.75" customHeight="1">
      <c r="E15" s="939" t="s">
        <v>636</v>
      </c>
      <c r="F15" s="939"/>
      <c r="G15" s="939"/>
      <c r="H15" s="939"/>
      <c r="I15" s="939"/>
      <c r="J15" s="93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1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1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1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1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28" t="s">
        <v>316</v>
      </c>
      <c r="E7" s="830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6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7"/>
    </row>
    <row r="12" spans="3:9" ht="15" customHeight="1">
      <c r="C12" s="212"/>
      <c r="D12" s="126">
        <v>1</v>
      </c>
      <c r="E12" s="726"/>
    </row>
    <row r="13" spans="3:9" ht="12" customHeight="1">
      <c r="C13" s="49"/>
      <c r="D13" s="548"/>
      <c r="E13" s="549" t="s">
        <v>179</v>
      </c>
    </row>
    <row r="14" spans="3:9" ht="3" customHeight="1"/>
    <row r="15" spans="3:9" ht="22.5" customHeight="1">
      <c r="C15" s="214"/>
      <c r="D15" s="941" t="s">
        <v>317</v>
      </c>
      <c r="E15" s="941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2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4" t="e">
        <f ca="1">"Код отчёта: " &amp; GetCode()</f>
        <v>#NAME?</v>
      </c>
      <c r="C2" s="794"/>
      <c r="D2" s="794"/>
      <c r="E2" s="794"/>
      <c r="F2" s="794"/>
      <c r="G2" s="794"/>
      <c r="Q2" s="331"/>
      <c r="R2" s="331"/>
      <c r="S2" s="331"/>
      <c r="T2" s="331"/>
      <c r="U2" s="331"/>
      <c r="V2" s="331"/>
      <c r="W2" s="331"/>
    </row>
    <row r="3" spans="1:27" ht="18" customHeight="1">
      <c r="B3" s="795" t="e">
        <f ca="1">"Версия " &amp; GetVersion()</f>
        <v>#NAME?</v>
      </c>
      <c r="C3" s="795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99" t="s">
        <v>642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96" t="s">
        <v>631</v>
      </c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58"/>
    </row>
    <row r="8" spans="1:27" ht="15" customHeight="1">
      <c r="A8" s="42"/>
      <c r="B8" s="77"/>
      <c r="C8" s="76"/>
      <c r="D8" s="59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58"/>
    </row>
    <row r="9" spans="1:27" ht="15" customHeight="1">
      <c r="A9" s="42"/>
      <c r="B9" s="77"/>
      <c r="C9" s="76"/>
      <c r="D9" s="59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58"/>
    </row>
    <row r="10" spans="1:27" ht="10.5" customHeight="1">
      <c r="A10" s="42"/>
      <c r="B10" s="77"/>
      <c r="C10" s="76"/>
      <c r="D10" s="59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58"/>
    </row>
    <row r="11" spans="1:27" ht="27" customHeight="1">
      <c r="A11" s="42"/>
      <c r="B11" s="77"/>
      <c r="C11" s="76"/>
      <c r="D11" s="59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58"/>
    </row>
    <row r="12" spans="1:27" ht="12" customHeight="1">
      <c r="A12" s="42"/>
      <c r="B12" s="77"/>
      <c r="C12" s="76"/>
      <c r="D12" s="59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58"/>
    </row>
    <row r="13" spans="1:27" ht="38.25" customHeight="1">
      <c r="A13" s="42"/>
      <c r="B13" s="77"/>
      <c r="C13" s="76"/>
      <c r="D13" s="59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2"/>
    </row>
    <row r="14" spans="1:27" ht="15" customHeight="1">
      <c r="A14" s="42"/>
      <c r="B14" s="77"/>
      <c r="C14" s="76"/>
      <c r="D14" s="59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58"/>
    </row>
    <row r="15" spans="1:27" ht="15">
      <c r="A15" s="42"/>
      <c r="B15" s="77"/>
      <c r="C15" s="76"/>
      <c r="D15" s="59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58"/>
    </row>
    <row r="16" spans="1:27" ht="15">
      <c r="A16" s="42"/>
      <c r="B16" s="77"/>
      <c r="C16" s="76"/>
      <c r="D16" s="59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58"/>
    </row>
    <row r="17" spans="1:25" ht="15" customHeight="1">
      <c r="A17" s="42"/>
      <c r="B17" s="77"/>
      <c r="C17" s="76"/>
      <c r="D17" s="59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58"/>
    </row>
    <row r="18" spans="1:25" ht="15">
      <c r="A18" s="42"/>
      <c r="B18" s="77"/>
      <c r="C18" s="76"/>
      <c r="D18" s="59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58"/>
    </row>
    <row r="19" spans="1:25" ht="59.25" customHeight="1">
      <c r="A19" s="42"/>
      <c r="B19" s="77"/>
      <c r="C19" s="76"/>
      <c r="D19" s="65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2" t="s">
        <v>256</v>
      </c>
      <c r="G21" s="803"/>
      <c r="H21" s="803"/>
      <c r="I21" s="803"/>
      <c r="J21" s="803"/>
      <c r="K21" s="803"/>
      <c r="L21" s="803"/>
      <c r="M21" s="803"/>
      <c r="N21" s="59"/>
      <c r="O21" s="70" t="s">
        <v>239</v>
      </c>
      <c r="P21" s="804" t="s">
        <v>240</v>
      </c>
      <c r="Q21" s="805"/>
      <c r="R21" s="805"/>
      <c r="S21" s="805"/>
      <c r="T21" s="805"/>
      <c r="U21" s="805"/>
      <c r="V21" s="805"/>
      <c r="W21" s="805"/>
      <c r="X21" s="805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2" t="s">
        <v>242</v>
      </c>
      <c r="G22" s="803"/>
      <c r="H22" s="803"/>
      <c r="I22" s="803"/>
      <c r="J22" s="803"/>
      <c r="K22" s="803"/>
      <c r="L22" s="803"/>
      <c r="M22" s="803"/>
      <c r="N22" s="59"/>
      <c r="O22" s="73" t="s">
        <v>239</v>
      </c>
      <c r="P22" s="804" t="s">
        <v>629</v>
      </c>
      <c r="Q22" s="805"/>
      <c r="R22" s="805"/>
      <c r="S22" s="805"/>
      <c r="T22" s="805"/>
      <c r="U22" s="805"/>
      <c r="V22" s="805"/>
      <c r="W22" s="805"/>
      <c r="X22" s="80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97"/>
      <c r="Q23" s="797"/>
      <c r="R23" s="797"/>
      <c r="S23" s="797"/>
      <c r="T23" s="797"/>
      <c r="U23" s="797"/>
      <c r="V23" s="797"/>
      <c r="W23" s="79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1" t="s">
        <v>425</v>
      </c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58"/>
    </row>
    <row r="36" spans="1:25" ht="38.25" hidden="1" customHeight="1">
      <c r="A36" s="42"/>
      <c r="B36" s="77"/>
      <c r="C36" s="76"/>
      <c r="D36" s="60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1"/>
      <c r="X36" s="801"/>
      <c r="Y36" s="58"/>
    </row>
    <row r="37" spans="1:25" ht="9.75" hidden="1" customHeight="1">
      <c r="A37" s="42"/>
      <c r="B37" s="77"/>
      <c r="C37" s="76"/>
      <c r="D37" s="60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1"/>
      <c r="T37" s="801"/>
      <c r="U37" s="801"/>
      <c r="V37" s="801"/>
      <c r="W37" s="801"/>
      <c r="X37" s="801"/>
      <c r="Y37" s="58"/>
    </row>
    <row r="38" spans="1:25" ht="51" hidden="1" customHeight="1">
      <c r="A38" s="42"/>
      <c r="B38" s="77"/>
      <c r="C38" s="76"/>
      <c r="D38" s="60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58"/>
    </row>
    <row r="39" spans="1:25" ht="15" hidden="1" customHeight="1">
      <c r="A39" s="42"/>
      <c r="B39" s="77"/>
      <c r="C39" s="76"/>
      <c r="D39" s="60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58"/>
    </row>
    <row r="40" spans="1:25" ht="12" hidden="1" customHeight="1">
      <c r="A40" s="42"/>
      <c r="B40" s="77"/>
      <c r="C40" s="76"/>
      <c r="D40" s="60"/>
      <c r="E40" s="806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58"/>
    </row>
    <row r="41" spans="1:25" ht="38.25" hidden="1" customHeight="1">
      <c r="A41" s="42"/>
      <c r="B41" s="77"/>
      <c r="C41" s="76"/>
      <c r="D41" s="60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58"/>
    </row>
    <row r="42" spans="1:25" ht="15" hidden="1">
      <c r="A42" s="42"/>
      <c r="B42" s="77"/>
      <c r="C42" s="76"/>
      <c r="D42" s="60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58"/>
    </row>
    <row r="43" spans="1:25" ht="15" hidden="1">
      <c r="A43" s="42"/>
      <c r="B43" s="77"/>
      <c r="C43" s="76"/>
      <c r="D43" s="60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58"/>
    </row>
    <row r="44" spans="1:25" ht="33.75" hidden="1" customHeight="1">
      <c r="A44" s="42"/>
      <c r="B44" s="77"/>
      <c r="C44" s="76"/>
      <c r="D44" s="65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58"/>
    </row>
    <row r="45" spans="1:25" ht="15" hidden="1">
      <c r="A45" s="42"/>
      <c r="B45" s="77"/>
      <c r="C45" s="76"/>
      <c r="D45" s="65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58"/>
    </row>
    <row r="46" spans="1:25" ht="24" hidden="1" customHeight="1">
      <c r="A46" s="42"/>
      <c r="B46" s="77"/>
      <c r="C46" s="76"/>
      <c r="D46" s="60"/>
      <c r="E46" s="812" t="s">
        <v>238</v>
      </c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58"/>
    </row>
    <row r="47" spans="1:25" ht="37.5" hidden="1" customHeight="1">
      <c r="A47" s="42"/>
      <c r="B47" s="77"/>
      <c r="C47" s="76"/>
      <c r="D47" s="60"/>
      <c r="E47" s="812"/>
      <c r="F47" s="812"/>
      <c r="G47" s="812"/>
      <c r="H47" s="812"/>
      <c r="I47" s="812"/>
      <c r="J47" s="812"/>
      <c r="K47" s="812"/>
      <c r="L47" s="812"/>
      <c r="M47" s="812"/>
      <c r="N47" s="812"/>
      <c r="O47" s="812"/>
      <c r="P47" s="812"/>
      <c r="Q47" s="812"/>
      <c r="R47" s="812"/>
      <c r="S47" s="812"/>
      <c r="T47" s="812"/>
      <c r="U47" s="812"/>
      <c r="V47" s="812"/>
      <c r="W47" s="812"/>
      <c r="X47" s="812"/>
      <c r="Y47" s="58"/>
    </row>
    <row r="48" spans="1:25" ht="24" hidden="1" customHeight="1">
      <c r="A48" s="42"/>
      <c r="B48" s="77"/>
      <c r="C48" s="76"/>
      <c r="D48" s="60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  <c r="Y48" s="58"/>
    </row>
    <row r="49" spans="1:25" ht="51" hidden="1" customHeight="1">
      <c r="A49" s="42"/>
      <c r="B49" s="77"/>
      <c r="C49" s="76"/>
      <c r="D49" s="60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  <c r="Y49" s="58"/>
    </row>
    <row r="50" spans="1:25" ht="15" hidden="1">
      <c r="A50" s="42"/>
      <c r="B50" s="77"/>
      <c r="C50" s="76"/>
      <c r="D50" s="60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58"/>
    </row>
    <row r="51" spans="1:25" ht="15" hidden="1">
      <c r="A51" s="42"/>
      <c r="B51" s="77"/>
      <c r="C51" s="76"/>
      <c r="D51" s="60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812"/>
      <c r="T51" s="812"/>
      <c r="U51" s="812"/>
      <c r="V51" s="812"/>
      <c r="W51" s="812"/>
      <c r="X51" s="812"/>
      <c r="Y51" s="58"/>
    </row>
    <row r="52" spans="1:25" ht="15" hidden="1">
      <c r="A52" s="42"/>
      <c r="B52" s="77"/>
      <c r="C52" s="76"/>
      <c r="D52" s="60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58"/>
    </row>
    <row r="53" spans="1:25" ht="15" hidden="1">
      <c r="A53" s="42"/>
      <c r="B53" s="77"/>
      <c r="C53" s="76"/>
      <c r="D53" s="60"/>
      <c r="E53" s="812"/>
      <c r="F53" s="812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2"/>
      <c r="X53" s="812"/>
      <c r="Y53" s="58"/>
    </row>
    <row r="54" spans="1:25" ht="15" hidden="1">
      <c r="A54" s="42"/>
      <c r="B54" s="77"/>
      <c r="C54" s="76"/>
      <c r="D54" s="60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58"/>
    </row>
    <row r="55" spans="1:25" ht="15" hidden="1">
      <c r="A55" s="42"/>
      <c r="B55" s="77"/>
      <c r="C55" s="76"/>
      <c r="D55" s="60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58"/>
    </row>
    <row r="56" spans="1:25" ht="25.5" hidden="1" customHeight="1">
      <c r="A56" s="42"/>
      <c r="B56" s="77"/>
      <c r="C56" s="76"/>
      <c r="D56" s="65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58"/>
    </row>
    <row r="57" spans="1:25" ht="15" hidden="1">
      <c r="A57" s="42"/>
      <c r="B57" s="77"/>
      <c r="C57" s="76"/>
      <c r="D57" s="65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58"/>
    </row>
    <row r="58" spans="1:25" ht="15" hidden="1" customHeight="1">
      <c r="A58" s="42"/>
      <c r="B58" s="77"/>
      <c r="C58" s="76"/>
      <c r="D58" s="60"/>
      <c r="E58" s="798" t="s">
        <v>426</v>
      </c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3"/>
      <c r="F59" s="813"/>
      <c r="G59" s="813"/>
      <c r="H59" s="806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58"/>
    </row>
    <row r="60" spans="1:25" ht="15" hidden="1" customHeight="1">
      <c r="A60" s="42"/>
      <c r="B60" s="77"/>
      <c r="C60" s="76"/>
      <c r="D60" s="60"/>
      <c r="E60" s="809"/>
      <c r="F60" s="809"/>
      <c r="G60" s="809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98" t="s">
        <v>427</v>
      </c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98" t="s">
        <v>628</v>
      </c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98" t="s">
        <v>426</v>
      </c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09"/>
      <c r="F82" s="809"/>
      <c r="G82" s="809"/>
      <c r="H82" s="806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10" t="s">
        <v>237</v>
      </c>
      <c r="F98" s="810"/>
      <c r="G98" s="810"/>
      <c r="H98" s="810"/>
      <c r="I98" s="810"/>
      <c r="J98" s="810"/>
      <c r="K98" s="810"/>
      <c r="L98" s="810"/>
      <c r="M98" s="810"/>
      <c r="N98" s="810"/>
      <c r="O98" s="810"/>
      <c r="P98" s="810"/>
      <c r="Q98" s="810"/>
      <c r="R98" s="810"/>
      <c r="S98" s="810"/>
      <c r="T98" s="810"/>
      <c r="U98" s="810"/>
      <c r="V98" s="810"/>
      <c r="W98" s="810"/>
      <c r="X98" s="81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08" t="s">
        <v>236</v>
      </c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08" t="s">
        <v>235</v>
      </c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mXnAbehDRZtZDja7mruQLdygdK8birknMSU5FJ8BHSy84NNK4T6ZrDA+gjZw5WyVpwg1lBy0+sc3wHjtDreswg==" saltValue="0AfsaeAgi+wSM2VswJIx8w==" spinCount="100000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FAS_JKH_OPEN_INFO_PRICE_G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5_12">
    <tabColor theme="0" tint="-0.249977111117893"/>
  </sheetPr>
  <dimension ref="A1:T57"/>
  <sheetViews>
    <sheetView showGridLines="0" topLeftCell="E1" zoomScaleNormal="100" workbookViewId="0">
      <selection activeCell="G71" sqref="G71"/>
    </sheetView>
  </sheetViews>
  <sheetFormatPr defaultColWidth="10.5703125" defaultRowHeight="14.25"/>
  <cols>
    <col min="1" max="1" width="3.7109375" style="296" hidden="1" customWidth="1"/>
    <col min="2" max="4" width="3.7109375" style="735" hidden="1" customWidth="1"/>
    <col min="5" max="5" width="3.7109375" style="86" customWidth="1"/>
    <col min="6" max="6" width="9.7109375" style="700" customWidth="1"/>
    <col min="7" max="7" width="37.7109375" style="700" customWidth="1"/>
    <col min="8" max="8" width="66.85546875" style="700" customWidth="1"/>
    <col min="9" max="9" width="115.7109375" style="700" customWidth="1"/>
    <col min="10" max="11" width="10.5703125" style="735"/>
    <col min="12" max="12" width="11.140625" style="735" customWidth="1"/>
    <col min="13" max="20" width="10.5703125" style="735"/>
    <col min="21" max="16384" width="10.5703125" style="700"/>
  </cols>
  <sheetData>
    <row r="1" spans="1:20" ht="3" customHeight="1">
      <c r="A1" s="296" t="s">
        <v>212</v>
      </c>
    </row>
    <row r="2" spans="1:20" ht="22.5">
      <c r="F2" s="863" t="s">
        <v>531</v>
      </c>
      <c r="G2" s="864"/>
      <c r="H2" s="865"/>
      <c r="I2" s="575"/>
    </row>
    <row r="3" spans="1:20" ht="3" customHeight="1"/>
    <row r="4" spans="1:20" s="656" customFormat="1" ht="11.25">
      <c r="A4" s="671"/>
      <c r="B4" s="671"/>
      <c r="C4" s="671"/>
      <c r="D4" s="671"/>
      <c r="F4" s="819" t="s">
        <v>485</v>
      </c>
      <c r="G4" s="819"/>
      <c r="H4" s="819"/>
      <c r="I4" s="866" t="s">
        <v>486</v>
      </c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s="656" customFormat="1" ht="11.25" customHeight="1">
      <c r="A5" s="671"/>
      <c r="B5" s="671"/>
      <c r="C5" s="671"/>
      <c r="D5" s="671"/>
      <c r="F5" s="777" t="s">
        <v>94</v>
      </c>
      <c r="G5" s="453" t="s">
        <v>488</v>
      </c>
      <c r="H5" s="787" t="s">
        <v>473</v>
      </c>
      <c r="I5" s="866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0" s="656" customFormat="1" ht="12" customHeight="1">
      <c r="A6" s="671"/>
      <c r="B6" s="671"/>
      <c r="C6" s="671"/>
      <c r="D6" s="671"/>
      <c r="F6" s="432" t="s">
        <v>95</v>
      </c>
      <c r="G6" s="434">
        <v>2</v>
      </c>
      <c r="H6" s="435">
        <v>3</v>
      </c>
      <c r="I6" s="433">
        <v>4</v>
      </c>
      <c r="J6" s="671">
        <v>4</v>
      </c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0" s="656" customFormat="1" ht="18.75">
      <c r="A7" s="671"/>
      <c r="B7" s="671"/>
      <c r="C7" s="671"/>
      <c r="D7" s="671"/>
      <c r="F7" s="785">
        <v>1</v>
      </c>
      <c r="G7" s="536" t="s">
        <v>532</v>
      </c>
      <c r="H7" s="780" t="str">
        <f>IF(dateCh="","",dateCh)</f>
        <v>14.12.2022</v>
      </c>
      <c r="I7" s="732" t="s">
        <v>533</v>
      </c>
      <c r="J7" s="448"/>
      <c r="K7" s="671"/>
      <c r="L7" s="671"/>
      <c r="M7" s="671"/>
      <c r="N7" s="671"/>
      <c r="O7" s="671"/>
      <c r="P7" s="671"/>
      <c r="Q7" s="671"/>
      <c r="R7" s="671"/>
      <c r="S7" s="671"/>
      <c r="T7" s="671"/>
    </row>
    <row r="8" spans="1:20" s="656" customFormat="1" ht="45">
      <c r="A8" s="867">
        <v>1</v>
      </c>
      <c r="B8" s="671"/>
      <c r="C8" s="671"/>
      <c r="D8" s="671"/>
      <c r="F8" s="785" t="e">
        <f ca="1">"2." &amp;mergeValue(A8)</f>
        <v>#NAME?</v>
      </c>
      <c r="G8" s="536" t="s">
        <v>534</v>
      </c>
      <c r="H8" s="780" t="str">
        <f>IF('Перечень тарифов'!R21="","наименование отсутствует","" &amp; 'Перечень тарифов'!R21 &amp; "")</f>
        <v>с наружной сетью ГВС с изолированными стояками с полотенцесушителями</v>
      </c>
      <c r="I8" s="732" t="s">
        <v>632</v>
      </c>
      <c r="J8" s="448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1:20" s="656" customFormat="1" ht="22.5">
      <c r="A9" s="867"/>
      <c r="B9" s="671"/>
      <c r="C9" s="671"/>
      <c r="D9" s="671"/>
      <c r="F9" s="785" t="e">
        <f ca="1">"3." &amp;mergeValue(A9)</f>
        <v>#NAME?</v>
      </c>
      <c r="G9" s="536" t="s">
        <v>535</v>
      </c>
      <c r="H9" s="780" t="str">
        <f>IF('Перечень тарифов'!F21="","наименование отсутствует","" &amp; 'Перечень тарифов'!F21 &amp; "")</f>
        <v>Горячее водоснабжение</v>
      </c>
      <c r="I9" s="732" t="s">
        <v>630</v>
      </c>
      <c r="J9" s="448"/>
      <c r="K9" s="671"/>
      <c r="L9" s="671"/>
      <c r="M9" s="671"/>
      <c r="N9" s="671"/>
      <c r="O9" s="671"/>
      <c r="P9" s="671"/>
      <c r="Q9" s="671"/>
      <c r="R9" s="671"/>
      <c r="S9" s="671"/>
      <c r="T9" s="671"/>
    </row>
    <row r="10" spans="1:20" s="656" customFormat="1" ht="22.5">
      <c r="A10" s="867"/>
      <c r="B10" s="671"/>
      <c r="C10" s="671"/>
      <c r="D10" s="671"/>
      <c r="F10" s="785" t="e">
        <f ca="1">"4."&amp;mergeValue(A10)</f>
        <v>#NAME?</v>
      </c>
      <c r="G10" s="536" t="s">
        <v>536</v>
      </c>
      <c r="H10" s="787" t="s">
        <v>489</v>
      </c>
      <c r="I10" s="732"/>
      <c r="J10" s="448"/>
      <c r="K10" s="671"/>
      <c r="L10" s="671"/>
      <c r="M10" s="671"/>
      <c r="N10" s="671"/>
      <c r="O10" s="671"/>
      <c r="P10" s="671"/>
      <c r="Q10" s="671"/>
      <c r="R10" s="671"/>
      <c r="S10" s="671"/>
      <c r="T10" s="671"/>
    </row>
    <row r="11" spans="1:20" s="656" customFormat="1" ht="18.75">
      <c r="A11" s="867"/>
      <c r="B11" s="867">
        <v>1</v>
      </c>
      <c r="C11" s="778"/>
      <c r="D11" s="778"/>
      <c r="F11" s="785" t="e">
        <f ca="1">"4."&amp;mergeValue(A11) &amp;"."&amp;mergeValue(B11)</f>
        <v>#NAME?</v>
      </c>
      <c r="G11" s="436" t="s">
        <v>634</v>
      </c>
      <c r="H11" s="780" t="str">
        <f>IF(region_name="","",region_name)</f>
        <v>Республика Татарстан</v>
      </c>
      <c r="I11" s="732" t="s">
        <v>539</v>
      </c>
      <c r="J11" s="448"/>
      <c r="K11" s="671"/>
      <c r="L11" s="671"/>
      <c r="M11" s="671"/>
      <c r="N11" s="671"/>
      <c r="O11" s="671"/>
      <c r="P11" s="671"/>
      <c r="Q11" s="671"/>
      <c r="R11" s="671"/>
      <c r="S11" s="671"/>
      <c r="T11" s="671"/>
    </row>
    <row r="12" spans="1:20" s="656" customFormat="1" ht="22.5">
      <c r="A12" s="867"/>
      <c r="B12" s="867"/>
      <c r="C12" s="867">
        <v>1</v>
      </c>
      <c r="D12" s="778"/>
      <c r="F12" s="785" t="e">
        <f ca="1">"4."&amp;mergeValue(A12) &amp;"."&amp;mergeValue(B12)&amp;"."&amp;mergeValue(C12)</f>
        <v>#NAME?</v>
      </c>
      <c r="G12" s="457" t="s">
        <v>537</v>
      </c>
      <c r="H12" s="780" t="str">
        <f>IF(Территории!H13="","","" &amp; Территории!H13 &amp; "")</f>
        <v>Город Казань</v>
      </c>
      <c r="I12" s="732" t="s">
        <v>540</v>
      </c>
      <c r="J12" s="448"/>
      <c r="K12" s="671"/>
      <c r="L12" s="671"/>
      <c r="M12" s="671"/>
      <c r="N12" s="671"/>
      <c r="O12" s="671"/>
      <c r="P12" s="671"/>
      <c r="Q12" s="671"/>
      <c r="R12" s="671"/>
      <c r="S12" s="671"/>
      <c r="T12" s="671"/>
    </row>
    <row r="13" spans="1:20" s="656" customFormat="1" ht="56.25">
      <c r="A13" s="867"/>
      <c r="B13" s="867"/>
      <c r="C13" s="867"/>
      <c r="D13" s="778">
        <v>1</v>
      </c>
      <c r="F13" s="785" t="e">
        <f ca="1">"4."&amp;mergeValue(A13) &amp;"."&amp;mergeValue(B13)&amp;"."&amp;mergeValue(C13)&amp;"."&amp;mergeValue(D13)</f>
        <v>#NAME?</v>
      </c>
      <c r="G13" s="539" t="s">
        <v>538</v>
      </c>
      <c r="H13" s="780" t="str">
        <f>IF(Территории!R14="","","" &amp; Территории!R14 &amp; "")</f>
        <v>Город Казань (92701000)</v>
      </c>
      <c r="I13" s="779" t="s">
        <v>633</v>
      </c>
      <c r="J13" s="448"/>
      <c r="K13" s="671"/>
      <c r="L13" s="671"/>
      <c r="M13" s="671"/>
      <c r="N13" s="671"/>
      <c r="O13" s="671"/>
      <c r="P13" s="671"/>
      <c r="Q13" s="671"/>
      <c r="R13" s="671"/>
      <c r="S13" s="671"/>
      <c r="T13" s="671"/>
    </row>
    <row r="14" spans="1:20" s="656" customFormat="1" ht="45">
      <c r="A14" s="867">
        <v>2</v>
      </c>
      <c r="B14" s="671"/>
      <c r="C14" s="671"/>
      <c r="D14" s="671"/>
      <c r="F14" s="785" t="e">
        <f ca="1">"2." &amp;mergeValue(A14)</f>
        <v>#NAME?</v>
      </c>
      <c r="G14" s="536" t="s">
        <v>534</v>
      </c>
      <c r="H14" s="780" t="str">
        <f>IF('Перечень тарифов'!R22="","наименование отсутствует","" &amp; 'Перечень тарифов'!R22 &amp; "")</f>
        <v>с наружной сетью ГВС с изолированными стояками без полотенцесушителей</v>
      </c>
      <c r="I14" s="732" t="s">
        <v>632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67"/>
      <c r="B15" s="671"/>
      <c r="C15" s="671"/>
      <c r="D15" s="671"/>
      <c r="F15" s="785" t="e">
        <f ca="1">"3." &amp;mergeValue(A15)</f>
        <v>#NAME?</v>
      </c>
      <c r="G15" s="536" t="s">
        <v>535</v>
      </c>
      <c r="H15" s="780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630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67"/>
      <c r="B16" s="671"/>
      <c r="C16" s="671"/>
      <c r="D16" s="671"/>
      <c r="F16" s="785" t="e">
        <f ca="1">"4."&amp;mergeValue(A16)</f>
        <v>#NAME?</v>
      </c>
      <c r="G16" s="536" t="s">
        <v>536</v>
      </c>
      <c r="H16" s="787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67"/>
      <c r="B17" s="867">
        <v>1</v>
      </c>
      <c r="C17" s="778"/>
      <c r="D17" s="778"/>
      <c r="F17" s="785" t="e">
        <f ca="1">"4."&amp;mergeValue(A17) &amp;"."&amp;mergeValue(B17)</f>
        <v>#NAME?</v>
      </c>
      <c r="G17" s="436" t="s">
        <v>634</v>
      </c>
      <c r="H17" s="780" t="str">
        <f>IF(region_name="","",region_name)</f>
        <v>Республика Татарстан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67"/>
      <c r="B18" s="867"/>
      <c r="C18" s="867">
        <v>1</v>
      </c>
      <c r="D18" s="778"/>
      <c r="F18" s="785" t="e">
        <f ca="1">"4."&amp;mergeValue(A18) &amp;"."&amp;mergeValue(B18)&amp;"."&amp;mergeValue(C18)</f>
        <v>#NAME?</v>
      </c>
      <c r="G18" s="457" t="s">
        <v>537</v>
      </c>
      <c r="H18" s="780" t="str">
        <f>IF(Территории!H13="","","" &amp; Территории!H13 &amp; "")</f>
        <v>Город Казань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67"/>
      <c r="B19" s="867"/>
      <c r="C19" s="867"/>
      <c r="D19" s="778">
        <v>1</v>
      </c>
      <c r="F19" s="785" t="e">
        <f ca="1">"4."&amp;mergeValue(A19) &amp;"."&amp;mergeValue(B19)&amp;"."&amp;mergeValue(C19)&amp;"."&amp;mergeValue(D19)</f>
        <v>#NAME?</v>
      </c>
      <c r="G19" s="539" t="s">
        <v>538</v>
      </c>
      <c r="H19" s="780" t="str">
        <f>IF(Территории!R14="","","" &amp; Территории!R14 &amp; "")</f>
        <v>Город Казань (92701000)</v>
      </c>
      <c r="I19" s="779" t="s">
        <v>633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656" customFormat="1" ht="45">
      <c r="A20" s="867">
        <v>3</v>
      </c>
      <c r="B20" s="671"/>
      <c r="C20" s="671"/>
      <c r="D20" s="671"/>
      <c r="F20" s="785" t="e">
        <f ca="1">"2." &amp;mergeValue(A20)</f>
        <v>#NAME?</v>
      </c>
      <c r="G20" s="536" t="s">
        <v>534</v>
      </c>
      <c r="H20" s="780" t="str">
        <f>IF('Перечень тарифов'!R23="","наименование отсутствует","" &amp; 'Перечень тарифов'!R23 &amp; "")</f>
        <v>с наружной сетью ГВС с неизолированными стояками с полотенцесушителями</v>
      </c>
      <c r="I20" s="732" t="s">
        <v>632</v>
      </c>
      <c r="J20" s="448"/>
      <c r="K20" s="671"/>
      <c r="L20" s="671"/>
      <c r="M20" s="671"/>
      <c r="N20" s="671"/>
      <c r="O20" s="671"/>
      <c r="P20" s="671"/>
      <c r="Q20" s="671"/>
      <c r="R20" s="671"/>
      <c r="S20" s="671"/>
      <c r="T20" s="671"/>
    </row>
    <row r="21" spans="1:20" s="656" customFormat="1" ht="22.5">
      <c r="A21" s="867"/>
      <c r="B21" s="671"/>
      <c r="C21" s="671"/>
      <c r="D21" s="671"/>
      <c r="F21" s="785" t="e">
        <f ca="1">"3." &amp;mergeValue(A21)</f>
        <v>#NAME?</v>
      </c>
      <c r="G21" s="536" t="s">
        <v>535</v>
      </c>
      <c r="H21" s="780" t="str">
        <f>IF('Перечень тарифов'!F21="","наименование отсутствует","" &amp; 'Перечень тарифов'!F21 &amp; "")</f>
        <v>Горячее водоснабжение</v>
      </c>
      <c r="I21" s="732" t="s">
        <v>630</v>
      </c>
      <c r="J21" s="448"/>
      <c r="K21" s="671"/>
      <c r="L21" s="671"/>
      <c r="M21" s="671"/>
      <c r="N21" s="671"/>
      <c r="O21" s="671"/>
      <c r="P21" s="671"/>
      <c r="Q21" s="671"/>
      <c r="R21" s="671"/>
      <c r="S21" s="671"/>
      <c r="T21" s="671"/>
    </row>
    <row r="22" spans="1:20" s="656" customFormat="1" ht="22.5">
      <c r="A22" s="867"/>
      <c r="B22" s="671"/>
      <c r="C22" s="671"/>
      <c r="D22" s="671"/>
      <c r="F22" s="785" t="e">
        <f ca="1">"4."&amp;mergeValue(A22)</f>
        <v>#NAME?</v>
      </c>
      <c r="G22" s="536" t="s">
        <v>536</v>
      </c>
      <c r="H22" s="787" t="s">
        <v>489</v>
      </c>
      <c r="I22" s="732"/>
      <c r="J22" s="448"/>
      <c r="K22" s="671"/>
      <c r="L22" s="671"/>
      <c r="M22" s="671"/>
      <c r="N22" s="671"/>
      <c r="O22" s="671"/>
      <c r="P22" s="671"/>
      <c r="Q22" s="671"/>
      <c r="R22" s="671"/>
      <c r="S22" s="671"/>
      <c r="T22" s="671"/>
    </row>
    <row r="23" spans="1:20" s="656" customFormat="1" ht="18.75">
      <c r="A23" s="867"/>
      <c r="B23" s="867">
        <v>1</v>
      </c>
      <c r="C23" s="778"/>
      <c r="D23" s="778"/>
      <c r="F23" s="785" t="e">
        <f ca="1">"4."&amp;mergeValue(A23) &amp;"."&amp;mergeValue(B23)</f>
        <v>#NAME?</v>
      </c>
      <c r="G23" s="436" t="s">
        <v>634</v>
      </c>
      <c r="H23" s="780" t="str">
        <f>IF(region_name="","",region_name)</f>
        <v>Республика Татарстан</v>
      </c>
      <c r="I23" s="732" t="s">
        <v>539</v>
      </c>
      <c r="J23" s="448"/>
      <c r="K23" s="671"/>
      <c r="L23" s="671"/>
      <c r="M23" s="671"/>
      <c r="N23" s="671"/>
      <c r="O23" s="671"/>
      <c r="P23" s="671"/>
      <c r="Q23" s="671"/>
      <c r="R23" s="671"/>
      <c r="S23" s="671"/>
      <c r="T23" s="671"/>
    </row>
    <row r="24" spans="1:20" s="656" customFormat="1" ht="22.5">
      <c r="A24" s="867"/>
      <c r="B24" s="867"/>
      <c r="C24" s="867">
        <v>1</v>
      </c>
      <c r="D24" s="778"/>
      <c r="F24" s="785" t="e">
        <f ca="1">"4."&amp;mergeValue(A24) &amp;"."&amp;mergeValue(B24)&amp;"."&amp;mergeValue(C24)</f>
        <v>#NAME?</v>
      </c>
      <c r="G24" s="457" t="s">
        <v>537</v>
      </c>
      <c r="H24" s="780" t="str">
        <f>IF(Территории!H13="","","" &amp; Территории!H13 &amp; "")</f>
        <v>Город Казань</v>
      </c>
      <c r="I24" s="732" t="s">
        <v>540</v>
      </c>
      <c r="J24" s="448"/>
      <c r="K24" s="671"/>
      <c r="L24" s="671"/>
      <c r="M24" s="671"/>
      <c r="N24" s="671"/>
      <c r="O24" s="671"/>
      <c r="P24" s="671"/>
      <c r="Q24" s="671"/>
      <c r="R24" s="671"/>
      <c r="S24" s="671"/>
      <c r="T24" s="671"/>
    </row>
    <row r="25" spans="1:20" s="656" customFormat="1" ht="56.25">
      <c r="A25" s="867"/>
      <c r="B25" s="867"/>
      <c r="C25" s="867"/>
      <c r="D25" s="778">
        <v>1</v>
      </c>
      <c r="F25" s="785" t="e">
        <f ca="1">"4."&amp;mergeValue(A25) &amp;"."&amp;mergeValue(B25)&amp;"."&amp;mergeValue(C25)&amp;"."&amp;mergeValue(D25)</f>
        <v>#NAME?</v>
      </c>
      <c r="G25" s="539" t="s">
        <v>538</v>
      </c>
      <c r="H25" s="780" t="str">
        <f>IF(Территории!R14="","","" &amp; Территории!R14 &amp; "")</f>
        <v>Город Казань (92701000)</v>
      </c>
      <c r="I25" s="779" t="s">
        <v>633</v>
      </c>
      <c r="J25" s="448"/>
      <c r="K25" s="671"/>
      <c r="L25" s="671"/>
      <c r="M25" s="671"/>
      <c r="N25" s="671"/>
      <c r="O25" s="671"/>
      <c r="P25" s="671"/>
      <c r="Q25" s="671"/>
      <c r="R25" s="671"/>
      <c r="S25" s="671"/>
      <c r="T25" s="671"/>
    </row>
    <row r="26" spans="1:20" s="656" customFormat="1" ht="45">
      <c r="A26" s="867">
        <v>4</v>
      </c>
      <c r="B26" s="671"/>
      <c r="C26" s="671"/>
      <c r="D26" s="671"/>
      <c r="F26" s="785" t="e">
        <f ca="1">"2." &amp;mergeValue(A26)</f>
        <v>#NAME?</v>
      </c>
      <c r="G26" s="536" t="s">
        <v>534</v>
      </c>
      <c r="H26" s="780" t="str">
        <f>IF('Перечень тарифов'!R24="","наименование отсутствует","" &amp; 'Перечень тарифов'!R24 &amp; "")</f>
        <v>с наружной сетью ГВС с неизолированными стояками без полотенцесушителей</v>
      </c>
      <c r="I26" s="732" t="s">
        <v>632</v>
      </c>
      <c r="J26" s="448"/>
      <c r="K26" s="671"/>
      <c r="L26" s="671"/>
      <c r="M26" s="671"/>
      <c r="N26" s="671"/>
      <c r="O26" s="671"/>
      <c r="P26" s="671"/>
      <c r="Q26" s="671"/>
      <c r="R26" s="671"/>
      <c r="S26" s="671"/>
      <c r="T26" s="671"/>
    </row>
    <row r="27" spans="1:20" s="656" customFormat="1" ht="22.5">
      <c r="A27" s="867"/>
      <c r="B27" s="671"/>
      <c r="C27" s="671"/>
      <c r="D27" s="671"/>
      <c r="F27" s="785" t="e">
        <f ca="1">"3." &amp;mergeValue(A27)</f>
        <v>#NAME?</v>
      </c>
      <c r="G27" s="536" t="s">
        <v>535</v>
      </c>
      <c r="H27" s="780" t="str">
        <f>IF('Перечень тарифов'!F21="","наименование отсутствует","" &amp; 'Перечень тарифов'!F21 &amp; "")</f>
        <v>Горячее водоснабжение</v>
      </c>
      <c r="I27" s="732" t="s">
        <v>630</v>
      </c>
      <c r="J27" s="448"/>
      <c r="K27" s="671"/>
      <c r="L27" s="671"/>
      <c r="M27" s="671"/>
      <c r="N27" s="671"/>
      <c r="O27" s="671"/>
      <c r="P27" s="671"/>
      <c r="Q27" s="671"/>
      <c r="R27" s="671"/>
      <c r="S27" s="671"/>
      <c r="T27" s="671"/>
    </row>
    <row r="28" spans="1:20" s="656" customFormat="1" ht="22.5">
      <c r="A28" s="867"/>
      <c r="B28" s="671"/>
      <c r="C28" s="671"/>
      <c r="D28" s="671"/>
      <c r="F28" s="785" t="e">
        <f ca="1">"4."&amp;mergeValue(A28)</f>
        <v>#NAME?</v>
      </c>
      <c r="G28" s="536" t="s">
        <v>536</v>
      </c>
      <c r="H28" s="787" t="s">
        <v>489</v>
      </c>
      <c r="I28" s="732"/>
      <c r="J28" s="448"/>
      <c r="K28" s="671"/>
      <c r="L28" s="671"/>
      <c r="M28" s="671"/>
      <c r="N28" s="671"/>
      <c r="O28" s="671"/>
      <c r="P28" s="671"/>
      <c r="Q28" s="671"/>
      <c r="R28" s="671"/>
      <c r="S28" s="671"/>
      <c r="T28" s="671"/>
    </row>
    <row r="29" spans="1:20" s="656" customFormat="1" ht="18.75">
      <c r="A29" s="867"/>
      <c r="B29" s="867">
        <v>1</v>
      </c>
      <c r="C29" s="778"/>
      <c r="D29" s="778"/>
      <c r="F29" s="785" t="e">
        <f ca="1">"4."&amp;mergeValue(A29) &amp;"."&amp;mergeValue(B29)</f>
        <v>#NAME?</v>
      </c>
      <c r="G29" s="436" t="s">
        <v>634</v>
      </c>
      <c r="H29" s="780" t="str">
        <f>IF(region_name="","",region_name)</f>
        <v>Республика Татарстан</v>
      </c>
      <c r="I29" s="732" t="s">
        <v>539</v>
      </c>
      <c r="J29" s="448"/>
      <c r="K29" s="671"/>
      <c r="L29" s="671"/>
      <c r="M29" s="671"/>
      <c r="N29" s="671"/>
      <c r="O29" s="671"/>
      <c r="P29" s="671"/>
      <c r="Q29" s="671"/>
      <c r="R29" s="671"/>
      <c r="S29" s="671"/>
      <c r="T29" s="671"/>
    </row>
    <row r="30" spans="1:20" s="656" customFormat="1" ht="22.5">
      <c r="A30" s="867"/>
      <c r="B30" s="867"/>
      <c r="C30" s="867">
        <v>1</v>
      </c>
      <c r="D30" s="778"/>
      <c r="F30" s="785" t="e">
        <f ca="1">"4."&amp;mergeValue(A30) &amp;"."&amp;mergeValue(B30)&amp;"."&amp;mergeValue(C30)</f>
        <v>#NAME?</v>
      </c>
      <c r="G30" s="457" t="s">
        <v>537</v>
      </c>
      <c r="H30" s="780" t="str">
        <f>IF(Территории!H13="","","" &amp; Территории!H13 &amp; "")</f>
        <v>Город Казань</v>
      </c>
      <c r="I30" s="732" t="s">
        <v>540</v>
      </c>
      <c r="J30" s="448"/>
      <c r="K30" s="671"/>
      <c r="L30" s="671"/>
      <c r="M30" s="671"/>
      <c r="N30" s="671"/>
      <c r="O30" s="671"/>
      <c r="P30" s="671"/>
      <c r="Q30" s="671"/>
      <c r="R30" s="671"/>
      <c r="S30" s="671"/>
      <c r="T30" s="671"/>
    </row>
    <row r="31" spans="1:20" s="656" customFormat="1" ht="56.25">
      <c r="A31" s="867"/>
      <c r="B31" s="867"/>
      <c r="C31" s="867"/>
      <c r="D31" s="778">
        <v>1</v>
      </c>
      <c r="F31" s="785" t="e">
        <f ca="1">"4."&amp;mergeValue(A31) &amp;"."&amp;mergeValue(B31)&amp;"."&amp;mergeValue(C31)&amp;"."&amp;mergeValue(D31)</f>
        <v>#NAME?</v>
      </c>
      <c r="G31" s="539" t="s">
        <v>538</v>
      </c>
      <c r="H31" s="780" t="str">
        <f>IF(Территории!R14="","","" &amp; Территории!R14 &amp; "")</f>
        <v>Город Казань (92701000)</v>
      </c>
      <c r="I31" s="779" t="s">
        <v>633</v>
      </c>
      <c r="J31" s="448"/>
      <c r="K31" s="671"/>
      <c r="L31" s="671"/>
      <c r="M31" s="671"/>
      <c r="N31" s="671"/>
      <c r="O31" s="671"/>
      <c r="P31" s="671"/>
      <c r="Q31" s="671"/>
      <c r="R31" s="671"/>
      <c r="S31" s="671"/>
      <c r="T31" s="671"/>
    </row>
    <row r="32" spans="1:20" s="656" customFormat="1" ht="45">
      <c r="A32" s="867">
        <v>5</v>
      </c>
      <c r="B32" s="671"/>
      <c r="C32" s="671"/>
      <c r="D32" s="671"/>
      <c r="F32" s="785" t="e">
        <f ca="1">"2." &amp;mergeValue(A32)</f>
        <v>#NAME?</v>
      </c>
      <c r="G32" s="536" t="s">
        <v>534</v>
      </c>
      <c r="H32" s="780" t="str">
        <f>IF('Перечень тарифов'!R25="","наименование отсутствует","" &amp; 'Перечень тарифов'!R25 &amp; "")</f>
        <v>без наружной сети ГВС с изолированными стояками с полотенцесушителями</v>
      </c>
      <c r="I32" s="732" t="s">
        <v>632</v>
      </c>
      <c r="J32" s="448"/>
      <c r="K32" s="671"/>
      <c r="L32" s="671"/>
      <c r="M32" s="671"/>
      <c r="N32" s="671"/>
      <c r="O32" s="671"/>
      <c r="P32" s="671"/>
      <c r="Q32" s="671"/>
      <c r="R32" s="671"/>
      <c r="S32" s="671"/>
      <c r="T32" s="671"/>
    </row>
    <row r="33" spans="1:20" s="656" customFormat="1" ht="22.5">
      <c r="A33" s="867"/>
      <c r="B33" s="671"/>
      <c r="C33" s="671"/>
      <c r="D33" s="671"/>
      <c r="F33" s="785" t="e">
        <f ca="1">"3." &amp;mergeValue(A33)</f>
        <v>#NAME?</v>
      </c>
      <c r="G33" s="536" t="s">
        <v>535</v>
      </c>
      <c r="H33" s="780" t="str">
        <f>IF('Перечень тарифов'!F21="","наименование отсутствует","" &amp; 'Перечень тарифов'!F21 &amp; "")</f>
        <v>Горячее водоснабжение</v>
      </c>
      <c r="I33" s="732" t="s">
        <v>630</v>
      </c>
      <c r="J33" s="448"/>
      <c r="K33" s="671"/>
      <c r="L33" s="671"/>
      <c r="M33" s="671"/>
      <c r="N33" s="671"/>
      <c r="O33" s="671"/>
      <c r="P33" s="671"/>
      <c r="Q33" s="671"/>
      <c r="R33" s="671"/>
      <c r="S33" s="671"/>
      <c r="T33" s="671"/>
    </row>
    <row r="34" spans="1:20" s="656" customFormat="1" ht="22.5">
      <c r="A34" s="867"/>
      <c r="B34" s="671"/>
      <c r="C34" s="671"/>
      <c r="D34" s="671"/>
      <c r="F34" s="785" t="e">
        <f ca="1">"4."&amp;mergeValue(A34)</f>
        <v>#NAME?</v>
      </c>
      <c r="G34" s="536" t="s">
        <v>536</v>
      </c>
      <c r="H34" s="787" t="s">
        <v>489</v>
      </c>
      <c r="I34" s="732"/>
      <c r="J34" s="448"/>
      <c r="K34" s="671"/>
      <c r="L34" s="671"/>
      <c r="M34" s="671"/>
      <c r="N34" s="671"/>
      <c r="O34" s="671"/>
      <c r="P34" s="671"/>
      <c r="Q34" s="671"/>
      <c r="R34" s="671"/>
      <c r="S34" s="671"/>
      <c r="T34" s="671"/>
    </row>
    <row r="35" spans="1:20" s="656" customFormat="1" ht="18.75">
      <c r="A35" s="867"/>
      <c r="B35" s="867">
        <v>1</v>
      </c>
      <c r="C35" s="778"/>
      <c r="D35" s="778"/>
      <c r="F35" s="785" t="e">
        <f ca="1">"4."&amp;mergeValue(A35) &amp;"."&amp;mergeValue(B35)</f>
        <v>#NAME?</v>
      </c>
      <c r="G35" s="436" t="s">
        <v>634</v>
      </c>
      <c r="H35" s="780" t="str">
        <f>IF(region_name="","",region_name)</f>
        <v>Республика Татарстан</v>
      </c>
      <c r="I35" s="732" t="s">
        <v>539</v>
      </c>
      <c r="J35" s="448"/>
      <c r="K35" s="671"/>
      <c r="L35" s="671"/>
      <c r="M35" s="671"/>
      <c r="N35" s="671"/>
      <c r="O35" s="671"/>
      <c r="P35" s="671"/>
      <c r="Q35" s="671"/>
      <c r="R35" s="671"/>
      <c r="S35" s="671"/>
      <c r="T35" s="671"/>
    </row>
    <row r="36" spans="1:20" s="656" customFormat="1" ht="22.5">
      <c r="A36" s="867"/>
      <c r="B36" s="867"/>
      <c r="C36" s="867">
        <v>1</v>
      </c>
      <c r="D36" s="778"/>
      <c r="F36" s="785" t="e">
        <f ca="1">"4."&amp;mergeValue(A36) &amp;"."&amp;mergeValue(B36)&amp;"."&amp;mergeValue(C36)</f>
        <v>#NAME?</v>
      </c>
      <c r="G36" s="457" t="s">
        <v>537</v>
      </c>
      <c r="H36" s="780" t="str">
        <f>IF(Территории!H13="","","" &amp; Территории!H13 &amp; "")</f>
        <v>Город Казань</v>
      </c>
      <c r="I36" s="732" t="s">
        <v>540</v>
      </c>
      <c r="J36" s="448"/>
      <c r="K36" s="671"/>
      <c r="L36" s="671"/>
      <c r="M36" s="671"/>
      <c r="N36" s="671"/>
      <c r="O36" s="671"/>
      <c r="P36" s="671"/>
      <c r="Q36" s="671"/>
      <c r="R36" s="671"/>
      <c r="S36" s="671"/>
      <c r="T36" s="671"/>
    </row>
    <row r="37" spans="1:20" s="656" customFormat="1" ht="56.25">
      <c r="A37" s="867"/>
      <c r="B37" s="867"/>
      <c r="C37" s="867"/>
      <c r="D37" s="778">
        <v>1</v>
      </c>
      <c r="F37" s="785" t="e">
        <f ca="1">"4."&amp;mergeValue(A37) &amp;"."&amp;mergeValue(B37)&amp;"."&amp;mergeValue(C37)&amp;"."&amp;mergeValue(D37)</f>
        <v>#NAME?</v>
      </c>
      <c r="G37" s="539" t="s">
        <v>538</v>
      </c>
      <c r="H37" s="780" t="str">
        <f>IF(Территории!R14="","","" &amp; Территории!R14 &amp; "")</f>
        <v>Город Казань (92701000)</v>
      </c>
      <c r="I37" s="779" t="s">
        <v>633</v>
      </c>
      <c r="J37" s="448"/>
      <c r="K37" s="671"/>
      <c r="L37" s="671"/>
      <c r="M37" s="671"/>
      <c r="N37" s="671"/>
      <c r="O37" s="671"/>
      <c r="P37" s="671"/>
      <c r="Q37" s="671"/>
      <c r="R37" s="671"/>
      <c r="S37" s="671"/>
      <c r="T37" s="671"/>
    </row>
    <row r="38" spans="1:20" s="656" customFormat="1" ht="45">
      <c r="A38" s="867">
        <v>6</v>
      </c>
      <c r="B38" s="671"/>
      <c r="C38" s="671"/>
      <c r="D38" s="671"/>
      <c r="F38" s="785" t="e">
        <f ca="1">"2." &amp;mergeValue(A38)</f>
        <v>#NAME?</v>
      </c>
      <c r="G38" s="536" t="s">
        <v>534</v>
      </c>
      <c r="H38" s="780" t="str">
        <f>IF('Перечень тарифов'!R26="","наименование отсутствует","" &amp; 'Перечень тарифов'!R26 &amp; "")</f>
        <v>без наружной сети ГВС с изолированными стояками без полотенцесушителей</v>
      </c>
      <c r="I38" s="732" t="s">
        <v>632</v>
      </c>
      <c r="J38" s="448"/>
      <c r="K38" s="671"/>
      <c r="L38" s="671"/>
      <c r="M38" s="671"/>
      <c r="N38" s="671"/>
      <c r="O38" s="671"/>
      <c r="P38" s="671"/>
      <c r="Q38" s="671"/>
      <c r="R38" s="671"/>
      <c r="S38" s="671"/>
      <c r="T38" s="671"/>
    </row>
    <row r="39" spans="1:20" s="656" customFormat="1" ht="22.5">
      <c r="A39" s="867"/>
      <c r="B39" s="671"/>
      <c r="C39" s="671"/>
      <c r="D39" s="671"/>
      <c r="F39" s="785" t="e">
        <f ca="1">"3." &amp;mergeValue(A39)</f>
        <v>#NAME?</v>
      </c>
      <c r="G39" s="536" t="s">
        <v>535</v>
      </c>
      <c r="H39" s="780" t="str">
        <f>IF('Перечень тарифов'!F21="","наименование отсутствует","" &amp; 'Перечень тарифов'!F21 &amp; "")</f>
        <v>Горячее водоснабжение</v>
      </c>
      <c r="I39" s="732" t="s">
        <v>630</v>
      </c>
      <c r="J39" s="448"/>
      <c r="K39" s="671"/>
      <c r="L39" s="671"/>
      <c r="M39" s="671"/>
      <c r="N39" s="671"/>
      <c r="O39" s="671"/>
      <c r="P39" s="671"/>
      <c r="Q39" s="671"/>
      <c r="R39" s="671"/>
      <c r="S39" s="671"/>
      <c r="T39" s="671"/>
    </row>
    <row r="40" spans="1:20" s="656" customFormat="1" ht="22.5">
      <c r="A40" s="867"/>
      <c r="B40" s="671"/>
      <c r="C40" s="671"/>
      <c r="D40" s="671"/>
      <c r="F40" s="785" t="e">
        <f ca="1">"4."&amp;mergeValue(A40)</f>
        <v>#NAME?</v>
      </c>
      <c r="G40" s="536" t="s">
        <v>536</v>
      </c>
      <c r="H40" s="787" t="s">
        <v>489</v>
      </c>
      <c r="I40" s="732"/>
      <c r="J40" s="448"/>
      <c r="K40" s="671"/>
      <c r="L40" s="671"/>
      <c r="M40" s="671"/>
      <c r="N40" s="671"/>
      <c r="O40" s="671"/>
      <c r="P40" s="671"/>
      <c r="Q40" s="671"/>
      <c r="R40" s="671"/>
      <c r="S40" s="671"/>
      <c r="T40" s="671"/>
    </row>
    <row r="41" spans="1:20" s="656" customFormat="1" ht="18.75">
      <c r="A41" s="867"/>
      <c r="B41" s="867">
        <v>1</v>
      </c>
      <c r="C41" s="778"/>
      <c r="D41" s="778"/>
      <c r="F41" s="785" t="e">
        <f ca="1">"4."&amp;mergeValue(A41) &amp;"."&amp;mergeValue(B41)</f>
        <v>#NAME?</v>
      </c>
      <c r="G41" s="436" t="s">
        <v>634</v>
      </c>
      <c r="H41" s="780" t="str">
        <f>IF(region_name="","",region_name)</f>
        <v>Республика Татарстан</v>
      </c>
      <c r="I41" s="732" t="s">
        <v>539</v>
      </c>
      <c r="J41" s="448"/>
      <c r="K41" s="671"/>
      <c r="L41" s="671"/>
      <c r="M41" s="671"/>
      <c r="N41" s="671"/>
      <c r="O41" s="671"/>
      <c r="P41" s="671"/>
      <c r="Q41" s="671"/>
      <c r="R41" s="671"/>
      <c r="S41" s="671"/>
      <c r="T41" s="671"/>
    </row>
    <row r="42" spans="1:20" s="656" customFormat="1" ht="22.5">
      <c r="A42" s="867"/>
      <c r="B42" s="867"/>
      <c r="C42" s="867">
        <v>1</v>
      </c>
      <c r="D42" s="778"/>
      <c r="F42" s="785" t="e">
        <f ca="1">"4."&amp;mergeValue(A42) &amp;"."&amp;mergeValue(B42)&amp;"."&amp;mergeValue(C42)</f>
        <v>#NAME?</v>
      </c>
      <c r="G42" s="457" t="s">
        <v>537</v>
      </c>
      <c r="H42" s="780" t="str">
        <f>IF(Территории!H13="","","" &amp; Территории!H13 &amp; "")</f>
        <v>Город Казань</v>
      </c>
      <c r="I42" s="732" t="s">
        <v>540</v>
      </c>
      <c r="J42" s="448"/>
      <c r="K42" s="671"/>
      <c r="L42" s="671"/>
      <c r="M42" s="671"/>
      <c r="N42" s="671"/>
      <c r="O42" s="671"/>
      <c r="P42" s="671"/>
      <c r="Q42" s="671"/>
      <c r="R42" s="671"/>
      <c r="S42" s="671"/>
      <c r="T42" s="671"/>
    </row>
    <row r="43" spans="1:20" s="656" customFormat="1" ht="56.25">
      <c r="A43" s="867"/>
      <c r="B43" s="867"/>
      <c r="C43" s="867"/>
      <c r="D43" s="778">
        <v>1</v>
      </c>
      <c r="F43" s="785" t="e">
        <f ca="1">"4."&amp;mergeValue(A43) &amp;"."&amp;mergeValue(B43)&amp;"."&amp;mergeValue(C43)&amp;"."&amp;mergeValue(D43)</f>
        <v>#NAME?</v>
      </c>
      <c r="G43" s="539" t="s">
        <v>538</v>
      </c>
      <c r="H43" s="780" t="str">
        <f>IF(Территории!R14="","","" &amp; Территории!R14 &amp; "")</f>
        <v>Город Казань (92701000)</v>
      </c>
      <c r="I43" s="779" t="s">
        <v>633</v>
      </c>
      <c r="J43" s="448"/>
      <c r="K43" s="671"/>
      <c r="L43" s="671"/>
      <c r="M43" s="671"/>
      <c r="N43" s="671"/>
      <c r="O43" s="671"/>
      <c r="P43" s="671"/>
      <c r="Q43" s="671"/>
      <c r="R43" s="671"/>
      <c r="S43" s="671"/>
      <c r="T43" s="671"/>
    </row>
    <row r="44" spans="1:20" s="656" customFormat="1" ht="45">
      <c r="A44" s="867">
        <v>7</v>
      </c>
      <c r="B44" s="671"/>
      <c r="C44" s="671"/>
      <c r="D44" s="671"/>
      <c r="F44" s="785" t="e">
        <f ca="1">"2." &amp;mergeValue(A44)</f>
        <v>#NAME?</v>
      </c>
      <c r="G44" s="536" t="s">
        <v>534</v>
      </c>
      <c r="H44" s="780" t="str">
        <f>IF('Перечень тарифов'!R27="","наименование отсутствует","" &amp; 'Перечень тарифов'!R27 &amp; "")</f>
        <v>без наружной сети ГВС с неизолированными стояками с полотенцесушителями</v>
      </c>
      <c r="I44" s="732" t="s">
        <v>632</v>
      </c>
      <c r="J44" s="448"/>
      <c r="K44" s="671"/>
      <c r="L44" s="671"/>
      <c r="M44" s="671"/>
      <c r="N44" s="671"/>
      <c r="O44" s="671"/>
      <c r="P44" s="671"/>
      <c r="Q44" s="671"/>
      <c r="R44" s="671"/>
      <c r="S44" s="671"/>
      <c r="T44" s="671"/>
    </row>
    <row r="45" spans="1:20" s="656" customFormat="1" ht="22.5">
      <c r="A45" s="867"/>
      <c r="B45" s="671"/>
      <c r="C45" s="671"/>
      <c r="D45" s="671"/>
      <c r="F45" s="785" t="e">
        <f ca="1">"3." &amp;mergeValue(A45)</f>
        <v>#NAME?</v>
      </c>
      <c r="G45" s="536" t="s">
        <v>535</v>
      </c>
      <c r="H45" s="780" t="str">
        <f>IF('Перечень тарифов'!F21="","наименование отсутствует","" &amp; 'Перечень тарифов'!F21 &amp; "")</f>
        <v>Горячее водоснабжение</v>
      </c>
      <c r="I45" s="732" t="s">
        <v>630</v>
      </c>
      <c r="J45" s="448"/>
      <c r="K45" s="671"/>
      <c r="L45" s="671"/>
      <c r="M45" s="671"/>
      <c r="N45" s="671"/>
      <c r="O45" s="671"/>
      <c r="P45" s="671"/>
      <c r="Q45" s="671"/>
      <c r="R45" s="671"/>
      <c r="S45" s="671"/>
      <c r="T45" s="671"/>
    </row>
    <row r="46" spans="1:20" s="656" customFormat="1" ht="22.5">
      <c r="A46" s="867"/>
      <c r="B46" s="671"/>
      <c r="C46" s="671"/>
      <c r="D46" s="671"/>
      <c r="F46" s="785" t="e">
        <f ca="1">"4."&amp;mergeValue(A46)</f>
        <v>#NAME?</v>
      </c>
      <c r="G46" s="536" t="s">
        <v>536</v>
      </c>
      <c r="H46" s="787" t="s">
        <v>489</v>
      </c>
      <c r="I46" s="732"/>
      <c r="J46" s="448"/>
      <c r="K46" s="671"/>
      <c r="L46" s="671"/>
      <c r="M46" s="671"/>
      <c r="N46" s="671"/>
      <c r="O46" s="671"/>
      <c r="P46" s="671"/>
      <c r="Q46" s="671"/>
      <c r="R46" s="671"/>
      <c r="S46" s="671"/>
      <c r="T46" s="671"/>
    </row>
    <row r="47" spans="1:20" s="656" customFormat="1" ht="18.75">
      <c r="A47" s="867"/>
      <c r="B47" s="867">
        <v>1</v>
      </c>
      <c r="C47" s="778"/>
      <c r="D47" s="778"/>
      <c r="F47" s="785" t="e">
        <f ca="1">"4."&amp;mergeValue(A47) &amp;"."&amp;mergeValue(B47)</f>
        <v>#NAME?</v>
      </c>
      <c r="G47" s="436" t="s">
        <v>634</v>
      </c>
      <c r="H47" s="780" t="str">
        <f>IF(region_name="","",region_name)</f>
        <v>Республика Татарстан</v>
      </c>
      <c r="I47" s="732" t="s">
        <v>539</v>
      </c>
      <c r="J47" s="448"/>
      <c r="K47" s="671"/>
      <c r="L47" s="671"/>
      <c r="M47" s="671"/>
      <c r="N47" s="671"/>
      <c r="O47" s="671"/>
      <c r="P47" s="671"/>
      <c r="Q47" s="671"/>
      <c r="R47" s="671"/>
      <c r="S47" s="671"/>
      <c r="T47" s="671"/>
    </row>
    <row r="48" spans="1:20" s="656" customFormat="1" ht="22.5">
      <c r="A48" s="867"/>
      <c r="B48" s="867"/>
      <c r="C48" s="867">
        <v>1</v>
      </c>
      <c r="D48" s="778"/>
      <c r="F48" s="785" t="e">
        <f ca="1">"4."&amp;mergeValue(A48) &amp;"."&amp;mergeValue(B48)&amp;"."&amp;mergeValue(C48)</f>
        <v>#NAME?</v>
      </c>
      <c r="G48" s="457" t="s">
        <v>537</v>
      </c>
      <c r="H48" s="780" t="str">
        <f>IF(Территории!H13="","","" &amp; Территории!H13 &amp; "")</f>
        <v>Город Казань</v>
      </c>
      <c r="I48" s="732" t="s">
        <v>540</v>
      </c>
      <c r="J48" s="448"/>
      <c r="K48" s="671"/>
      <c r="L48" s="671"/>
      <c r="M48" s="671"/>
      <c r="N48" s="671"/>
      <c r="O48" s="671"/>
      <c r="P48" s="671"/>
      <c r="Q48" s="671"/>
      <c r="R48" s="671"/>
      <c r="S48" s="671"/>
      <c r="T48" s="671"/>
    </row>
    <row r="49" spans="1:20" s="656" customFormat="1" ht="56.25">
      <c r="A49" s="867"/>
      <c r="B49" s="867"/>
      <c r="C49" s="867"/>
      <c r="D49" s="778">
        <v>1</v>
      </c>
      <c r="F49" s="785" t="e">
        <f ca="1">"4."&amp;mergeValue(A49) &amp;"."&amp;mergeValue(B49)&amp;"."&amp;mergeValue(C49)&amp;"."&amp;mergeValue(D49)</f>
        <v>#NAME?</v>
      </c>
      <c r="G49" s="539" t="s">
        <v>538</v>
      </c>
      <c r="H49" s="780" t="str">
        <f>IF(Территории!R14="","","" &amp; Территории!R14 &amp; "")</f>
        <v>Город Казань (92701000)</v>
      </c>
      <c r="I49" s="779" t="s">
        <v>633</v>
      </c>
      <c r="J49" s="448"/>
      <c r="K49" s="671"/>
      <c r="L49" s="671"/>
      <c r="M49" s="671"/>
      <c r="N49" s="671"/>
      <c r="O49" s="671"/>
      <c r="P49" s="671"/>
      <c r="Q49" s="671"/>
      <c r="R49" s="671"/>
      <c r="S49" s="671"/>
      <c r="T49" s="671"/>
    </row>
    <row r="50" spans="1:20" s="656" customFormat="1" ht="45">
      <c r="A50" s="867">
        <v>8</v>
      </c>
      <c r="B50" s="671"/>
      <c r="C50" s="671"/>
      <c r="D50" s="671"/>
      <c r="F50" s="785" t="e">
        <f ca="1">"2." &amp;mergeValue(A50)</f>
        <v>#NAME?</v>
      </c>
      <c r="G50" s="536" t="s">
        <v>534</v>
      </c>
      <c r="H50" s="780" t="str">
        <f>IF('Перечень тарифов'!R28="","наименование отсутствует","" &amp; 'Перечень тарифов'!R28 &amp; "")</f>
        <v>без наружной сети ГВС с неизолированными стояками без полотенцесушителей</v>
      </c>
      <c r="I50" s="732" t="s">
        <v>632</v>
      </c>
      <c r="J50" s="448"/>
      <c r="K50" s="671"/>
      <c r="L50" s="671"/>
      <c r="M50" s="671"/>
      <c r="N50" s="671"/>
      <c r="O50" s="671"/>
      <c r="P50" s="671"/>
      <c r="Q50" s="671"/>
      <c r="R50" s="671"/>
      <c r="S50" s="671"/>
      <c r="T50" s="671"/>
    </row>
    <row r="51" spans="1:20" s="656" customFormat="1" ht="22.5">
      <c r="A51" s="867"/>
      <c r="B51" s="671"/>
      <c r="C51" s="671"/>
      <c r="D51" s="671"/>
      <c r="F51" s="785" t="e">
        <f ca="1">"3." &amp;mergeValue(A51)</f>
        <v>#NAME?</v>
      </c>
      <c r="G51" s="536" t="s">
        <v>535</v>
      </c>
      <c r="H51" s="780" t="str">
        <f>IF('Перечень тарифов'!F21="","наименование отсутствует","" &amp; 'Перечень тарифов'!F21 &amp; "")</f>
        <v>Горячее водоснабжение</v>
      </c>
      <c r="I51" s="732" t="s">
        <v>630</v>
      </c>
      <c r="J51" s="448"/>
      <c r="K51" s="671"/>
      <c r="L51" s="671"/>
      <c r="M51" s="671"/>
      <c r="N51" s="671"/>
      <c r="O51" s="671"/>
      <c r="P51" s="671"/>
      <c r="Q51" s="671"/>
      <c r="R51" s="671"/>
      <c r="S51" s="671"/>
      <c r="T51" s="671"/>
    </row>
    <row r="52" spans="1:20" s="656" customFormat="1" ht="22.5">
      <c r="A52" s="867"/>
      <c r="B52" s="671"/>
      <c r="C52" s="671"/>
      <c r="D52" s="671"/>
      <c r="F52" s="785" t="e">
        <f ca="1">"4."&amp;mergeValue(A52)</f>
        <v>#NAME?</v>
      </c>
      <c r="G52" s="536" t="s">
        <v>536</v>
      </c>
      <c r="H52" s="787" t="s">
        <v>489</v>
      </c>
      <c r="I52" s="732"/>
      <c r="J52" s="448"/>
      <c r="K52" s="671"/>
      <c r="L52" s="671"/>
      <c r="M52" s="671"/>
      <c r="N52" s="671"/>
      <c r="O52" s="671"/>
      <c r="P52" s="671"/>
      <c r="Q52" s="671"/>
      <c r="R52" s="671"/>
      <c r="S52" s="671"/>
      <c r="T52" s="671"/>
    </row>
    <row r="53" spans="1:20" s="656" customFormat="1" ht="18.75">
      <c r="A53" s="867"/>
      <c r="B53" s="867">
        <v>1</v>
      </c>
      <c r="C53" s="778"/>
      <c r="D53" s="778"/>
      <c r="F53" s="785" t="e">
        <f ca="1">"4."&amp;mergeValue(A53) &amp;"."&amp;mergeValue(B53)</f>
        <v>#NAME?</v>
      </c>
      <c r="G53" s="436" t="s">
        <v>634</v>
      </c>
      <c r="H53" s="780" t="str">
        <f>IF(region_name="","",region_name)</f>
        <v>Республика Татарстан</v>
      </c>
      <c r="I53" s="732" t="s">
        <v>539</v>
      </c>
      <c r="J53" s="448"/>
      <c r="K53" s="671"/>
      <c r="L53" s="671"/>
      <c r="M53" s="671"/>
      <c r="N53" s="671"/>
      <c r="O53" s="671"/>
      <c r="P53" s="671"/>
      <c r="Q53" s="671"/>
      <c r="R53" s="671"/>
      <c r="S53" s="671"/>
      <c r="T53" s="671"/>
    </row>
    <row r="54" spans="1:20" s="656" customFormat="1" ht="22.5">
      <c r="A54" s="867"/>
      <c r="B54" s="867"/>
      <c r="C54" s="867">
        <v>1</v>
      </c>
      <c r="D54" s="778"/>
      <c r="F54" s="785" t="e">
        <f ca="1">"4."&amp;mergeValue(A54) &amp;"."&amp;mergeValue(B54)&amp;"."&amp;mergeValue(C54)</f>
        <v>#NAME?</v>
      </c>
      <c r="G54" s="457" t="s">
        <v>537</v>
      </c>
      <c r="H54" s="780" t="str">
        <f>IF(Территории!H13="","","" &amp; Территории!H13 &amp; "")</f>
        <v>Город Казань</v>
      </c>
      <c r="I54" s="732" t="s">
        <v>540</v>
      </c>
      <c r="J54" s="448"/>
      <c r="K54" s="671"/>
      <c r="L54" s="671"/>
      <c r="M54" s="671"/>
      <c r="N54" s="671"/>
      <c r="O54" s="671"/>
      <c r="P54" s="671"/>
      <c r="Q54" s="671"/>
      <c r="R54" s="671"/>
      <c r="S54" s="671"/>
      <c r="T54" s="671"/>
    </row>
    <row r="55" spans="1:20" s="656" customFormat="1" ht="56.25">
      <c r="A55" s="867"/>
      <c r="B55" s="867"/>
      <c r="C55" s="867"/>
      <c r="D55" s="778">
        <v>1</v>
      </c>
      <c r="F55" s="785" t="e">
        <f ca="1">"4."&amp;mergeValue(A55) &amp;"."&amp;mergeValue(B55)&amp;"."&amp;mergeValue(C55)&amp;"."&amp;mergeValue(D55)</f>
        <v>#NAME?</v>
      </c>
      <c r="G55" s="539" t="s">
        <v>538</v>
      </c>
      <c r="H55" s="780" t="str">
        <f>IF(Территории!R14="","","" &amp; Территории!R14 &amp; "")</f>
        <v>Город Казань (92701000)</v>
      </c>
      <c r="I55" s="779" t="s">
        <v>633</v>
      </c>
      <c r="J55" s="448"/>
      <c r="K55" s="671"/>
      <c r="L55" s="671"/>
      <c r="M55" s="671"/>
      <c r="N55" s="671"/>
      <c r="O55" s="671"/>
      <c r="P55" s="671"/>
      <c r="Q55" s="671"/>
      <c r="R55" s="671"/>
      <c r="S55" s="671"/>
      <c r="T55" s="671"/>
    </row>
    <row r="56" spans="1:20" s="438" customFormat="1" ht="3" customHeight="1">
      <c r="A56" s="440"/>
      <c r="B56" s="440"/>
      <c r="C56" s="440"/>
      <c r="D56" s="440"/>
      <c r="F56" s="437"/>
      <c r="G56" s="537"/>
      <c r="H56" s="538"/>
      <c r="I56" s="741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</row>
    <row r="57" spans="1:20" s="438" customFormat="1" ht="15" customHeight="1">
      <c r="A57" s="440"/>
      <c r="B57" s="440"/>
      <c r="C57" s="440"/>
      <c r="D57" s="440"/>
      <c r="F57" s="437"/>
      <c r="G57" s="862" t="s">
        <v>635</v>
      </c>
      <c r="H57" s="862"/>
      <c r="I57" s="741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</row>
  </sheetData>
  <sheetProtection algorithmName="SHA-512" hashValue="wNL3p9+Kn3er4c7HIprSNaHtmz9gKusEBSSB7mUj5tK+sDb4vt5sqLPOp+ulr1JQStg0e2Ippvsbo01iXC38OQ==" saltValue="gmehVTTtA6s1LwhiSu5IEQ==" spinCount="100000" sheet="1" objects="1" scenarios="1" formatColumns="0" formatRows="0"/>
  <mergeCells count="28"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A20:A25"/>
    <mergeCell ref="B23:B25"/>
    <mergeCell ref="C24:C25"/>
    <mergeCell ref="A26:A31"/>
    <mergeCell ref="B29:B31"/>
    <mergeCell ref="C30:C31"/>
    <mergeCell ref="A32:A37"/>
    <mergeCell ref="B35:B37"/>
    <mergeCell ref="C36:C37"/>
    <mergeCell ref="A50:A55"/>
    <mergeCell ref="B53:B55"/>
    <mergeCell ref="C54:C55"/>
    <mergeCell ref="G57:H57"/>
    <mergeCell ref="A38:A43"/>
    <mergeCell ref="B41:B43"/>
    <mergeCell ref="C42:C43"/>
    <mergeCell ref="A44:A49"/>
    <mergeCell ref="B47:B49"/>
    <mergeCell ref="C48:C4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56:I57" xr:uid="{00000000-0002-0000-1300-000000000000}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0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38" t="s">
        <v>57</v>
      </c>
      <c r="E7" s="938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42" t="s">
        <v>58</v>
      </c>
      <c r="C2" s="942"/>
      <c r="D2" s="942"/>
      <c r="E2" s="579"/>
    </row>
    <row r="3" spans="2:5" ht="3" customHeight="1"/>
    <row r="4" spans="2:5" ht="21.75" customHeight="1" thickBot="1">
      <c r="B4" s="792" t="s">
        <v>1</v>
      </c>
      <c r="C4" s="792" t="s">
        <v>93</v>
      </c>
      <c r="D4" s="792" t="s">
        <v>74</v>
      </c>
    </row>
    <row r="5" spans="2:5" ht="12" thickTop="1"/>
  </sheetData>
  <sheetProtection algorithmName="SHA-512" hashValue="BkRuHXVmF4h4vpF/fm+LkaqBk0U5e51hBe5iGL6WB99QYxdWXDja/JSl30TaEzrb/B+5r7ybOnsuN/geg3rJhQ==" saltValue="azCTqyH9VnX6XEsf+KfROA==" spinCount="100000" sheet="1" objects="1" scenarios="1" formatColumns="0" formatRows="0" autoFilter="0"/>
  <autoFilter ref="B4:D4" xr:uid="{00000000-0009-0000-0000-000015000000}"/>
  <mergeCells count="1">
    <mergeCell ref="B2:D2"/>
  </mergeCells>
  <phoneticPr fontId="1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171"/>
  <sheetViews>
    <sheetView showGridLines="0" workbookViewId="0"/>
  </sheetViews>
  <sheetFormatPr defaultRowHeight="11.25"/>
  <sheetData>
    <row r="1" spans="1:1">
      <c r="A1" s="760">
        <f>IF('Форма 1.2 | Т-транс'!$O$22="",1,0)</f>
        <v>1</v>
      </c>
    </row>
    <row r="2" spans="1:1">
      <c r="A2" s="760">
        <f>IF('Форма 1.2 | Т-транс'!$R$23="",1,0)</f>
        <v>1</v>
      </c>
    </row>
    <row r="3" spans="1:1">
      <c r="A3" s="760">
        <f>IF('Форма 1.2 | Т-транс'!$T$23="",1,0)</f>
        <v>1</v>
      </c>
    </row>
    <row r="4" spans="1:1">
      <c r="A4" s="760">
        <f>IF('Форма 1.2 | Т-транс'!$S$23="",1,0)</f>
        <v>0</v>
      </c>
    </row>
    <row r="5" spans="1:1">
      <c r="A5" s="760">
        <f>IF('Форма 1.2 | Т-транс'!$U$23="",1,0)</f>
        <v>0</v>
      </c>
    </row>
    <row r="6" spans="1:1">
      <c r="A6" s="760">
        <f>IF('Форма 1.2 | Т-гор.вода'!$O$22="",1,0)</f>
        <v>0</v>
      </c>
    </row>
    <row r="7" spans="1:1">
      <c r="A7" s="760">
        <f>IF('Форма 1.2 | Т-гор.вода'!$Y$23="",1,0)</f>
        <v>0</v>
      </c>
    </row>
    <row r="8" spans="1:1">
      <c r="A8" s="760">
        <f>IF('Форма 1.2 | Т-гор.вода'!$AA$23="",1,0)</f>
        <v>0</v>
      </c>
    </row>
    <row r="9" spans="1:1">
      <c r="A9" s="760">
        <f>IF('Форма 1.2 | Т-гор.вода'!$Z$23="",1,0)</f>
        <v>0</v>
      </c>
    </row>
    <row r="10" spans="1:1">
      <c r="A10" s="760">
        <f>IF('Форма 1.2 | Т-гор.вода'!$AB$23="",1,0)</f>
        <v>0</v>
      </c>
    </row>
    <row r="11" spans="1:1">
      <c r="A11" s="760">
        <f>IF('Форма 1.3 | Т-подкл(инд)'!$M$22="",1,0)</f>
        <v>1</v>
      </c>
    </row>
    <row r="12" spans="1:1">
      <c r="A12" s="760">
        <f>IF('Форма 1.3 | Т-подкл(инд)'!$Q$22="",1,0)</f>
        <v>1</v>
      </c>
    </row>
    <row r="13" spans="1:1">
      <c r="A13" s="760">
        <f>IF('Форма 1.3 | Т-подкл(инд)'!$AD$22="",1,0)</f>
        <v>1</v>
      </c>
    </row>
    <row r="14" spans="1:1">
      <c r="A14" s="760">
        <f>IF('Форма 1.3 | Т-подкл(инд)'!$AE$22="",1,0)</f>
        <v>1</v>
      </c>
    </row>
    <row r="15" spans="1:1">
      <c r="A15" s="760">
        <f>IF('Форма 1.3 | Т-подкл(инд)'!$AF$22="",1,0)</f>
        <v>1</v>
      </c>
    </row>
    <row r="16" spans="1:1">
      <c r="A16" s="760">
        <f>IF('Форма 1.3 | Т-подкл(инд)'!$AG$22="",1,0)</f>
        <v>1</v>
      </c>
    </row>
    <row r="17" spans="1:1">
      <c r="A17" s="760">
        <f>IF('Форма 1.3 | Т-подкл(инд)'!$AH$22="",1,0)</f>
        <v>1</v>
      </c>
    </row>
    <row r="18" spans="1:1">
      <c r="A18" s="760">
        <f>IF('Форма 1.3 | Т-подкл(инд)'!$AJ$22="",1,0)</f>
        <v>1</v>
      </c>
    </row>
    <row r="19" spans="1:1">
      <c r="A19" s="760">
        <f>IF('Форма 1.3 | Т-подкл(инд)'!$N$22="",1,0)</f>
        <v>0</v>
      </c>
    </row>
    <row r="20" spans="1:1">
      <c r="A20" s="760">
        <f>IF('Форма 1.3 | Т-подкл(инд)'!$R$22="",1,0)</f>
        <v>0</v>
      </c>
    </row>
    <row r="21" spans="1:1">
      <c r="A21" s="760">
        <f>IF('Форма 1.3 | Т-подкл(инд)'!$V$22="",1,0)</f>
        <v>0</v>
      </c>
    </row>
    <row r="22" spans="1:1">
      <c r="A22" s="760">
        <f>IF('Форма 1.3 | Т-подкл(инд)'!$Z$22="",1,0)</f>
        <v>0</v>
      </c>
    </row>
    <row r="23" spans="1:1">
      <c r="A23" s="760">
        <f>IF('Форма 1.3 | Т-подкл(инд)'!$AI$22="",1,0)</f>
        <v>0</v>
      </c>
    </row>
    <row r="24" spans="1:1">
      <c r="A24" s="760">
        <f>IF('Форма 1.3 | Т-подкл(инд)'!$AK$22="",1,0)</f>
        <v>0</v>
      </c>
    </row>
    <row r="25" spans="1:1">
      <c r="A25" s="760">
        <f>IF('Форма 1.3 | Т-подкл'!$P$22="",1,0)</f>
        <v>1</v>
      </c>
    </row>
    <row r="26" spans="1:1">
      <c r="A26" s="760">
        <f>IF('Форма 1.3 | Т-подкл'!$AC$22="",1,0)</f>
        <v>1</v>
      </c>
    </row>
    <row r="27" spans="1:1">
      <c r="A27" s="760">
        <f>IF('Форма 1.3 | Т-подкл'!$AD$22="",1,0)</f>
        <v>1</v>
      </c>
    </row>
    <row r="28" spans="1:1">
      <c r="A28" s="760">
        <f>IF('Форма 1.3 | Т-подкл'!$AE$22="",1,0)</f>
        <v>1</v>
      </c>
    </row>
    <row r="29" spans="1:1">
      <c r="A29" s="760">
        <f>IF('Форма 1.3 | Т-подкл'!$AF$22="",1,0)</f>
        <v>1</v>
      </c>
    </row>
    <row r="30" spans="1:1">
      <c r="A30" s="760">
        <f>IF('Форма 1.3 | Т-подкл'!$AG$22="",1,0)</f>
        <v>1</v>
      </c>
    </row>
    <row r="31" spans="1:1">
      <c r="A31" s="760">
        <f>IF('Форма 1.3 | Т-подкл'!$AI$22="",1,0)</f>
        <v>1</v>
      </c>
    </row>
    <row r="32" spans="1:1">
      <c r="A32" s="760">
        <f>IF('Форма 1.3 | Т-подкл'!$Q$22="",1,0)</f>
        <v>0</v>
      </c>
    </row>
    <row r="33" spans="1:1">
      <c r="A33" s="760">
        <f>IF('Форма 1.3 | Т-подкл'!$U$22="",1,0)</f>
        <v>0</v>
      </c>
    </row>
    <row r="34" spans="1:1">
      <c r="A34" s="760">
        <f>IF('Форма 1.3 | Т-подкл'!$Y$22="",1,0)</f>
        <v>0</v>
      </c>
    </row>
    <row r="35" spans="1:1">
      <c r="A35" s="760">
        <f>IF('Форма 1.3 | Т-подкл'!$AH$22="",1,0)</f>
        <v>0</v>
      </c>
    </row>
    <row r="36" spans="1:1">
      <c r="A36" s="760">
        <f>IF('Форма 1.3 | Т-подкл'!$AJ$22="",1,0)</f>
        <v>0</v>
      </c>
    </row>
    <row r="37" spans="1:1">
      <c r="A37" s="760">
        <f>IF('Форма 1.8'!$E$12="",1,0)</f>
        <v>0</v>
      </c>
    </row>
    <row r="38" spans="1:1">
      <c r="A38" s="760">
        <f>IF('Форма 1.8'!$F$12="",1,0)</f>
        <v>0</v>
      </c>
    </row>
    <row r="39" spans="1:1">
      <c r="A39" s="760">
        <f>IF('Форма 1.9'!$G$11="",1,0)</f>
        <v>1</v>
      </c>
    </row>
    <row r="40" spans="1:1">
      <c r="A40" s="760">
        <f>IF('Форма 1.9'!$G$12="",1,0)</f>
        <v>1</v>
      </c>
    </row>
    <row r="41" spans="1:1">
      <c r="A41" s="760">
        <f>IF('Форма 1.9'!$H$12="",1,0)</f>
        <v>1</v>
      </c>
    </row>
    <row r="42" spans="1:1">
      <c r="A42" s="760">
        <f>IF('Форма 1.9'!$H$13="",1,0)</f>
        <v>1</v>
      </c>
    </row>
    <row r="43" spans="1:1">
      <c r="A43" s="760">
        <f>IF('Форма 1.9'!$E$15="",1,0)</f>
        <v>1</v>
      </c>
    </row>
    <row r="44" spans="1:1">
      <c r="A44" s="760">
        <f>IF('Форма 1.9'!$H$15="",1,0)</f>
        <v>1</v>
      </c>
    </row>
    <row r="45" spans="1:1">
      <c r="A45" s="760">
        <f>IF('Форма 1.9'!$G$18="",1,0)</f>
        <v>1</v>
      </c>
    </row>
    <row r="46" spans="1:1">
      <c r="A46" s="760">
        <f>IF('Форма 1.9'!$G$22="",1,0)</f>
        <v>1</v>
      </c>
    </row>
    <row r="47" spans="1:1">
      <c r="A47" s="760">
        <f>IF('Форма 1.9'!$G$25="",1,0)</f>
        <v>1</v>
      </c>
    </row>
    <row r="48" spans="1:1">
      <c r="A48" s="760">
        <f>IF('Форма 1.9'!$E$31="",1,0)</f>
        <v>1</v>
      </c>
    </row>
    <row r="49" spans="1:1">
      <c r="A49" s="760">
        <f>IF('Форма 1.9'!$H$31="",1,0)</f>
        <v>1</v>
      </c>
    </row>
    <row r="50" spans="1:1">
      <c r="A50" s="760">
        <f>IF('Форма 1.9'!$G$28="",1,0)</f>
        <v>1</v>
      </c>
    </row>
    <row r="51" spans="1:1">
      <c r="A51" s="760">
        <f>IF('Форма 1.0.2'!$E$12="",1,0)</f>
        <v>1</v>
      </c>
    </row>
    <row r="52" spans="1:1">
      <c r="A52" s="760">
        <f>IF('Форма 1.0.2'!$F$12="",1,0)</f>
        <v>1</v>
      </c>
    </row>
    <row r="53" spans="1:1">
      <c r="A53" s="760">
        <f>IF('Форма 1.0.2'!$G$12="",1,0)</f>
        <v>1</v>
      </c>
    </row>
    <row r="54" spans="1:1">
      <c r="A54" s="760">
        <f>IF('Форма 1.0.2'!$H$12="",1,0)</f>
        <v>1</v>
      </c>
    </row>
    <row r="55" spans="1:1">
      <c r="A55" s="760">
        <f>IF('Форма 1.0.2'!$I$12="",1,0)</f>
        <v>1</v>
      </c>
    </row>
    <row r="56" spans="1:1">
      <c r="A56" s="760">
        <f>IF('Форма 1.0.2'!$J$12="",1,0)</f>
        <v>1</v>
      </c>
    </row>
    <row r="57" spans="1:1">
      <c r="A57" s="760">
        <f>IF('Сведения об изменении'!$E$12="",1,0)</f>
        <v>1</v>
      </c>
    </row>
    <row r="58" spans="1:1">
      <c r="A58" s="762">
        <f>IF(Территории!$E$12="",1,0)</f>
        <v>0</v>
      </c>
    </row>
    <row r="59" spans="1:1">
      <c r="A59" s="762">
        <f>IF('Перечень тарифов'!$E$21="",1,0)</f>
        <v>0</v>
      </c>
    </row>
    <row r="60" spans="1:1">
      <c r="A60" s="762">
        <f>IF('Перечень тарифов'!$F$21="",1,0)</f>
        <v>0</v>
      </c>
    </row>
    <row r="61" spans="1:1">
      <c r="A61" s="762">
        <f>IF('Перечень тарифов'!$K$21="",1,0)</f>
        <v>0</v>
      </c>
    </row>
    <row r="62" spans="1:1">
      <c r="A62" s="762">
        <f>IF('Перечень тарифов'!$O$21="",1,0)</f>
        <v>0</v>
      </c>
    </row>
    <row r="63" spans="1:1">
      <c r="A63" s="762">
        <f>IF('Перечень тарифов'!$G$21="",1,0)</f>
        <v>0</v>
      </c>
    </row>
    <row r="64" spans="1:1">
      <c r="A64" s="762">
        <f>IF('Перечень тарифов'!$G$11="",1,0)</f>
        <v>0</v>
      </c>
    </row>
    <row r="65" spans="1:1">
      <c r="A65" s="774">
        <f>IF('Перечень тарифов'!$R$21="",1,0)</f>
        <v>0</v>
      </c>
    </row>
    <row r="66" spans="1:1">
      <c r="A66" s="774">
        <f>IF('Перечень тарифов'!$R$22="",1,0)</f>
        <v>0</v>
      </c>
    </row>
    <row r="67" spans="1:1">
      <c r="A67" s="774">
        <f>IF('Перечень тарифов'!$R$23="",1,0)</f>
        <v>0</v>
      </c>
    </row>
    <row r="68" spans="1:1">
      <c r="A68" s="774">
        <f>IF('Перечень тарифов'!$R$24="",1,0)</f>
        <v>0</v>
      </c>
    </row>
    <row r="69" spans="1:1">
      <c r="A69" s="774">
        <f>IF('Перечень тарифов'!$R$25="",1,0)</f>
        <v>0</v>
      </c>
    </row>
    <row r="70" spans="1:1">
      <c r="A70" s="774">
        <f>IF('Перечень тарифов'!$R$26="",1,0)</f>
        <v>0</v>
      </c>
    </row>
    <row r="71" spans="1:1">
      <c r="A71" s="774">
        <f>IF('Перечень тарифов'!$R$27="",1,0)</f>
        <v>0</v>
      </c>
    </row>
    <row r="72" spans="1:1">
      <c r="A72" s="774">
        <f>IF('Перечень тарифов'!$R$28="",1,0)</f>
        <v>0</v>
      </c>
    </row>
    <row r="73" spans="1:1">
      <c r="A73" s="774">
        <f>IF('Форма 1.2 | Т-гор.вода'!$O$36="",1,0)</f>
        <v>0</v>
      </c>
    </row>
    <row r="74" spans="1:1">
      <c r="A74" s="774">
        <f>IF('Форма 1.2 | Т-гор.вода'!$Y$37="",1,0)</f>
        <v>0</v>
      </c>
    </row>
    <row r="75" spans="1:1">
      <c r="A75" s="774">
        <f>IF('Форма 1.2 | Т-гор.вода'!$AA$37="",1,0)</f>
        <v>0</v>
      </c>
    </row>
    <row r="76" spans="1:1">
      <c r="A76" s="774">
        <f>IF('Форма 1.2 | Т-гор.вода'!$Z$37="",1,0)</f>
        <v>0</v>
      </c>
    </row>
    <row r="77" spans="1:1">
      <c r="A77" s="774">
        <f>IF('Форма 1.2 | Т-гор.вода'!$AB$37="",1,0)</f>
        <v>0</v>
      </c>
    </row>
    <row r="78" spans="1:1">
      <c r="A78" s="774">
        <f>IF('Форма 1.2 | Т-гор.вода'!$O$50="",1,0)</f>
        <v>0</v>
      </c>
    </row>
    <row r="79" spans="1:1">
      <c r="A79" s="774">
        <f>IF('Форма 1.2 | Т-гор.вода'!$Y$51="",1,0)</f>
        <v>0</v>
      </c>
    </row>
    <row r="80" spans="1:1">
      <c r="A80" s="774">
        <f>IF('Форма 1.2 | Т-гор.вода'!$AA$51="",1,0)</f>
        <v>0</v>
      </c>
    </row>
    <row r="81" spans="1:1">
      <c r="A81" s="774">
        <f>IF('Форма 1.2 | Т-гор.вода'!$Z$51="",1,0)</f>
        <v>0</v>
      </c>
    </row>
    <row r="82" spans="1:1">
      <c r="A82" s="774">
        <f>IF('Форма 1.2 | Т-гор.вода'!$AB$51="",1,0)</f>
        <v>0</v>
      </c>
    </row>
    <row r="83" spans="1:1">
      <c r="A83" s="774">
        <f>IF('Форма 1.2 | Т-гор.вода'!$O$64="",1,0)</f>
        <v>0</v>
      </c>
    </row>
    <row r="84" spans="1:1">
      <c r="A84" s="774">
        <f>IF('Форма 1.2 | Т-гор.вода'!$Y$65="",1,0)</f>
        <v>0</v>
      </c>
    </row>
    <row r="85" spans="1:1">
      <c r="A85" s="774">
        <f>IF('Форма 1.2 | Т-гор.вода'!$AA$65="",1,0)</f>
        <v>0</v>
      </c>
    </row>
    <row r="86" spans="1:1">
      <c r="A86" s="774">
        <f>IF('Форма 1.2 | Т-гор.вода'!$Z$65="",1,0)</f>
        <v>0</v>
      </c>
    </row>
    <row r="87" spans="1:1">
      <c r="A87" s="774">
        <f>IF('Форма 1.2 | Т-гор.вода'!$AB$65="",1,0)</f>
        <v>0</v>
      </c>
    </row>
    <row r="88" spans="1:1">
      <c r="A88" s="774">
        <f>IF('Форма 1.2 | Т-гор.вода'!$O$78="",1,0)</f>
        <v>0</v>
      </c>
    </row>
    <row r="89" spans="1:1">
      <c r="A89" s="774">
        <f>IF('Форма 1.2 | Т-гор.вода'!$Y$79="",1,0)</f>
        <v>0</v>
      </c>
    </row>
    <row r="90" spans="1:1">
      <c r="A90" s="774">
        <f>IF('Форма 1.2 | Т-гор.вода'!$AA$79="",1,0)</f>
        <v>0</v>
      </c>
    </row>
    <row r="91" spans="1:1">
      <c r="A91" s="774">
        <f>IF('Форма 1.2 | Т-гор.вода'!$Z$79="",1,0)</f>
        <v>0</v>
      </c>
    </row>
    <row r="92" spans="1:1">
      <c r="A92" s="774">
        <f>IF('Форма 1.2 | Т-гор.вода'!$AB$79="",1,0)</f>
        <v>0</v>
      </c>
    </row>
    <row r="93" spans="1:1">
      <c r="A93" s="774">
        <f>IF('Форма 1.2 | Т-гор.вода'!$O$92="",1,0)</f>
        <v>0</v>
      </c>
    </row>
    <row r="94" spans="1:1">
      <c r="A94" s="774">
        <f>IF('Форма 1.2 | Т-гор.вода'!$Y$93="",1,0)</f>
        <v>0</v>
      </c>
    </row>
    <row r="95" spans="1:1">
      <c r="A95" s="774">
        <f>IF('Форма 1.2 | Т-гор.вода'!$AA$93="",1,0)</f>
        <v>0</v>
      </c>
    </row>
    <row r="96" spans="1:1">
      <c r="A96" s="774">
        <f>IF('Форма 1.2 | Т-гор.вода'!$Z$93="",1,0)</f>
        <v>0</v>
      </c>
    </row>
    <row r="97" spans="1:1">
      <c r="A97" s="774">
        <f>IF('Форма 1.2 | Т-гор.вода'!$AB$93="",1,0)</f>
        <v>0</v>
      </c>
    </row>
    <row r="98" spans="1:1">
      <c r="A98" s="774">
        <f>IF('Форма 1.2 | Т-гор.вода'!$O$106="",1,0)</f>
        <v>0</v>
      </c>
    </row>
    <row r="99" spans="1:1">
      <c r="A99" s="774">
        <f>IF('Форма 1.2 | Т-гор.вода'!$Y$107="",1,0)</f>
        <v>0</v>
      </c>
    </row>
    <row r="100" spans="1:1">
      <c r="A100" s="774">
        <f>IF('Форма 1.2 | Т-гор.вода'!$AA$107="",1,0)</f>
        <v>0</v>
      </c>
    </row>
    <row r="101" spans="1:1">
      <c r="A101" s="774">
        <f>IF('Форма 1.2 | Т-гор.вода'!$Z$107="",1,0)</f>
        <v>0</v>
      </c>
    </row>
    <row r="102" spans="1:1">
      <c r="A102" s="774">
        <f>IF('Форма 1.2 | Т-гор.вода'!$AB$107="",1,0)</f>
        <v>0</v>
      </c>
    </row>
    <row r="103" spans="1:1">
      <c r="A103" s="774">
        <f>IF('Форма 1.2 | Т-гор.вода'!$O$120="",1,0)</f>
        <v>0</v>
      </c>
    </row>
    <row r="104" spans="1:1">
      <c r="A104" s="774">
        <f>IF('Форма 1.2 | Т-гор.вода'!$Y$121="",1,0)</f>
        <v>0</v>
      </c>
    </row>
    <row r="105" spans="1:1">
      <c r="A105" s="774">
        <f>IF('Форма 1.2 | Т-гор.вода'!$AA$121="",1,0)</f>
        <v>0</v>
      </c>
    </row>
    <row r="106" spans="1:1">
      <c r="A106" s="774">
        <f>IF('Форма 1.2 | Т-гор.вода'!$Z$121="",1,0)</f>
        <v>0</v>
      </c>
    </row>
    <row r="107" spans="1:1">
      <c r="A107" s="774">
        <f>IF('Форма 1.2 | Т-гор.вода'!$AB$121="",1,0)</f>
        <v>0</v>
      </c>
    </row>
    <row r="108" spans="1:1">
      <c r="A108" s="774">
        <f>IF('Форма 1.2 | Т-гор.вода'!$P$23="",1,0)</f>
        <v>0</v>
      </c>
    </row>
    <row r="109" spans="1:1">
      <c r="A109" s="774">
        <f>IF('Форма 1.2 | Т-гор.вода'!$O$27="",1,0)</f>
        <v>0</v>
      </c>
    </row>
    <row r="110" spans="1:1">
      <c r="A110" s="774">
        <f>IF('Форма 1.2 | Т-гор.вода'!$Y$28="",1,0)</f>
        <v>0</v>
      </c>
    </row>
    <row r="111" spans="1:1">
      <c r="A111" s="774">
        <f>IF('Форма 1.2 | Т-гор.вода'!$AA$28="",1,0)</f>
        <v>0</v>
      </c>
    </row>
    <row r="112" spans="1:1">
      <c r="A112" s="774">
        <f>IF('Форма 1.2 | Т-гор.вода'!$Z$28="",1,0)</f>
        <v>0</v>
      </c>
    </row>
    <row r="113" spans="1:1">
      <c r="A113" s="774">
        <f>IF('Форма 1.2 | Т-гор.вода'!$AB$28="",1,0)</f>
        <v>0</v>
      </c>
    </row>
    <row r="114" spans="1:1">
      <c r="A114" s="774">
        <f>IF('Форма 1.2 | Т-гор.вода'!$P$28="",1,0)</f>
        <v>0</v>
      </c>
    </row>
    <row r="115" spans="1:1">
      <c r="A115" s="774">
        <f>IF('Форма 1.2 | Т-гор.вода'!$P$37="",1,0)</f>
        <v>0</v>
      </c>
    </row>
    <row r="116" spans="1:1">
      <c r="A116" s="774">
        <f>IF('Форма 1.2 | Т-гор.вода'!$O$41="",1,0)</f>
        <v>0</v>
      </c>
    </row>
    <row r="117" spans="1:1">
      <c r="A117" s="774">
        <f>IF('Форма 1.2 | Т-гор.вода'!$Y$42="",1,0)</f>
        <v>0</v>
      </c>
    </row>
    <row r="118" spans="1:1">
      <c r="A118" s="774">
        <f>IF('Форма 1.2 | Т-гор.вода'!$AA$42="",1,0)</f>
        <v>0</v>
      </c>
    </row>
    <row r="119" spans="1:1">
      <c r="A119" s="774">
        <f>IF('Форма 1.2 | Т-гор.вода'!$Z$42="",1,0)</f>
        <v>0</v>
      </c>
    </row>
    <row r="120" spans="1:1">
      <c r="A120" s="774">
        <f>IF('Форма 1.2 | Т-гор.вода'!$AB$42="",1,0)</f>
        <v>0</v>
      </c>
    </row>
    <row r="121" spans="1:1">
      <c r="A121" s="774">
        <f>IF('Форма 1.2 | Т-гор.вода'!$P$42="",1,0)</f>
        <v>0</v>
      </c>
    </row>
    <row r="122" spans="1:1">
      <c r="A122" s="774">
        <f>IF('Форма 1.2 | Т-гор.вода'!$P$51="",1,0)</f>
        <v>0</v>
      </c>
    </row>
    <row r="123" spans="1:1">
      <c r="A123" s="774">
        <f>IF('Форма 1.2 | Т-гор.вода'!$O$55="",1,0)</f>
        <v>0</v>
      </c>
    </row>
    <row r="124" spans="1:1">
      <c r="A124" s="774">
        <f>IF('Форма 1.2 | Т-гор.вода'!$Y$56="",1,0)</f>
        <v>0</v>
      </c>
    </row>
    <row r="125" spans="1:1">
      <c r="A125" s="774">
        <f>IF('Форма 1.2 | Т-гор.вода'!$AA$56="",1,0)</f>
        <v>0</v>
      </c>
    </row>
    <row r="126" spans="1:1">
      <c r="A126" s="774">
        <f>IF('Форма 1.2 | Т-гор.вода'!$Z$56="",1,0)</f>
        <v>0</v>
      </c>
    </row>
    <row r="127" spans="1:1">
      <c r="A127" s="774">
        <f>IF('Форма 1.2 | Т-гор.вода'!$AB$56="",1,0)</f>
        <v>0</v>
      </c>
    </row>
    <row r="128" spans="1:1">
      <c r="A128" s="774">
        <f>IF('Форма 1.2 | Т-гор.вода'!$P$56="",1,0)</f>
        <v>0</v>
      </c>
    </row>
    <row r="129" spans="1:1">
      <c r="A129" s="774">
        <f>IF('Форма 1.2 | Т-гор.вода'!$O$69="",1,0)</f>
        <v>0</v>
      </c>
    </row>
    <row r="130" spans="1:1">
      <c r="A130" s="774">
        <f>IF('Форма 1.2 | Т-гор.вода'!$Y$70="",1,0)</f>
        <v>0</v>
      </c>
    </row>
    <row r="131" spans="1:1">
      <c r="A131" s="774">
        <f>IF('Форма 1.2 | Т-гор.вода'!$AA$70="",1,0)</f>
        <v>0</v>
      </c>
    </row>
    <row r="132" spans="1:1">
      <c r="A132" s="774">
        <f>IF('Форма 1.2 | Т-гор.вода'!$Z$70="",1,0)</f>
        <v>0</v>
      </c>
    </row>
    <row r="133" spans="1:1">
      <c r="A133" s="774">
        <f>IF('Форма 1.2 | Т-гор.вода'!$AB$70="",1,0)</f>
        <v>0</v>
      </c>
    </row>
    <row r="134" spans="1:1">
      <c r="A134" s="774">
        <f>IF('Форма 1.2 | Т-гор.вода'!$P$65="",1,0)</f>
        <v>0</v>
      </c>
    </row>
    <row r="135" spans="1:1">
      <c r="A135" s="774">
        <f>IF('Форма 1.2 | Т-гор.вода'!$P$70="",1,0)</f>
        <v>0</v>
      </c>
    </row>
    <row r="136" spans="1:1">
      <c r="A136" s="774">
        <f>IF('Форма 1.2 | Т-гор.вода'!$P$79="",1,0)</f>
        <v>0</v>
      </c>
    </row>
    <row r="137" spans="1:1">
      <c r="A137" s="774">
        <f>IF('Форма 1.2 | Т-гор.вода'!$O$83="",1,0)</f>
        <v>0</v>
      </c>
    </row>
    <row r="138" spans="1:1">
      <c r="A138" s="774">
        <f>IF('Форма 1.2 | Т-гор.вода'!$Y$84="",1,0)</f>
        <v>0</v>
      </c>
    </row>
    <row r="139" spans="1:1">
      <c r="A139" s="774">
        <f>IF('Форма 1.2 | Т-гор.вода'!$AA$84="",1,0)</f>
        <v>0</v>
      </c>
    </row>
    <row r="140" spans="1:1">
      <c r="A140" s="774">
        <f>IF('Форма 1.2 | Т-гор.вода'!$Z$84="",1,0)</f>
        <v>0</v>
      </c>
    </row>
    <row r="141" spans="1:1">
      <c r="A141" s="774">
        <f>IF('Форма 1.2 | Т-гор.вода'!$AB$84="",1,0)</f>
        <v>0</v>
      </c>
    </row>
    <row r="142" spans="1:1">
      <c r="A142" s="774">
        <f>IF('Форма 1.2 | Т-гор.вода'!$P$84="",1,0)</f>
        <v>0</v>
      </c>
    </row>
    <row r="143" spans="1:1">
      <c r="A143" s="774">
        <f>IF('Форма 1.2 | Т-гор.вода'!$P$93="",1,0)</f>
        <v>0</v>
      </c>
    </row>
    <row r="144" spans="1:1">
      <c r="A144" s="774">
        <f>IF('Форма 1.2 | Т-гор.вода'!$O$97="",1,0)</f>
        <v>0</v>
      </c>
    </row>
    <row r="145" spans="1:1">
      <c r="A145" s="774">
        <f>IF('Форма 1.2 | Т-гор.вода'!$Y$98="",1,0)</f>
        <v>0</v>
      </c>
    </row>
    <row r="146" spans="1:1">
      <c r="A146" s="774">
        <f>IF('Форма 1.2 | Т-гор.вода'!$AA$98="",1,0)</f>
        <v>0</v>
      </c>
    </row>
    <row r="147" spans="1:1">
      <c r="A147" s="774">
        <f>IF('Форма 1.2 | Т-гор.вода'!$Z$98="",1,0)</f>
        <v>0</v>
      </c>
    </row>
    <row r="148" spans="1:1">
      <c r="A148" s="774">
        <f>IF('Форма 1.2 | Т-гор.вода'!$AB$98="",1,0)</f>
        <v>0</v>
      </c>
    </row>
    <row r="149" spans="1:1">
      <c r="A149" s="774">
        <f>IF('Форма 1.2 | Т-гор.вода'!$P$98="",1,0)</f>
        <v>0</v>
      </c>
    </row>
    <row r="150" spans="1:1">
      <c r="A150" s="774">
        <f>IF('Форма 1.2 | Т-гор.вода'!$P$107="",1,0)</f>
        <v>0</v>
      </c>
    </row>
    <row r="151" spans="1:1">
      <c r="A151" s="774">
        <f>IF('Форма 1.2 | Т-гор.вода'!$O$111="",1,0)</f>
        <v>0</v>
      </c>
    </row>
    <row r="152" spans="1:1">
      <c r="A152" s="774">
        <f>IF('Форма 1.2 | Т-гор.вода'!$Y$112="",1,0)</f>
        <v>0</v>
      </c>
    </row>
    <row r="153" spans="1:1">
      <c r="A153" s="774">
        <f>IF('Форма 1.2 | Т-гор.вода'!$AA$112="",1,0)</f>
        <v>0</v>
      </c>
    </row>
    <row r="154" spans="1:1">
      <c r="A154" s="774">
        <f>IF('Форма 1.2 | Т-гор.вода'!$Z$112="",1,0)</f>
        <v>0</v>
      </c>
    </row>
    <row r="155" spans="1:1">
      <c r="A155" s="774">
        <f>IF('Форма 1.2 | Т-гор.вода'!$AB$112="",1,0)</f>
        <v>0</v>
      </c>
    </row>
    <row r="156" spans="1:1">
      <c r="A156" s="774">
        <f>IF('Форма 1.2 | Т-гор.вода'!$P$112="",1,0)</f>
        <v>0</v>
      </c>
    </row>
    <row r="157" spans="1:1">
      <c r="A157" s="774">
        <f>IF('Форма 1.2 | Т-гор.вода'!$P$121="",1,0)</f>
        <v>0</v>
      </c>
    </row>
    <row r="158" spans="1:1">
      <c r="A158" s="774">
        <f>IF('Форма 1.2 | Т-гор.вода'!$O$125="",1,0)</f>
        <v>0</v>
      </c>
    </row>
    <row r="159" spans="1:1">
      <c r="A159" s="774">
        <f>IF('Форма 1.2 | Т-гор.вода'!$Y$126="",1,0)</f>
        <v>0</v>
      </c>
    </row>
    <row r="160" spans="1:1">
      <c r="A160" s="774">
        <f>IF('Форма 1.2 | Т-гор.вода'!$AA$126="",1,0)</f>
        <v>0</v>
      </c>
    </row>
    <row r="161" spans="1:1">
      <c r="A161" s="774">
        <f>IF('Форма 1.2 | Т-гор.вода'!$Z$126="",1,0)</f>
        <v>0</v>
      </c>
    </row>
    <row r="162" spans="1:1">
      <c r="A162" s="774">
        <f>IF('Форма 1.2 | Т-гор.вода'!$AB$126="",1,0)</f>
        <v>0</v>
      </c>
    </row>
    <row r="163" spans="1:1">
      <c r="A163" s="774">
        <f>IF('Форма 1.2 | Т-гор.вода'!$P$126="",1,0)</f>
        <v>0</v>
      </c>
    </row>
    <row r="164" spans="1:1">
      <c r="A164" s="774">
        <f>IF('Форма 1.8'!$E$13="",1,0)</f>
        <v>0</v>
      </c>
    </row>
    <row r="165" spans="1:1">
      <c r="A165" s="774">
        <f>IF('Форма 1.8'!$F$13="",1,0)</f>
        <v>0</v>
      </c>
    </row>
    <row r="166" spans="1:1">
      <c r="A166" s="774">
        <f>IF('Форма 1.8'!$E$14="",1,0)</f>
        <v>0</v>
      </c>
    </row>
    <row r="167" spans="1:1">
      <c r="A167" s="774">
        <f>IF('Форма 1.8'!$F$14="",1,0)</f>
        <v>0</v>
      </c>
    </row>
    <row r="168" spans="1:1">
      <c r="A168" s="774">
        <f>IF('Форма 1.8'!$E$15="",1,0)</f>
        <v>0</v>
      </c>
    </row>
    <row r="169" spans="1:1">
      <c r="A169" s="774">
        <f>IF('Форма 1.8'!$F$15="",1,0)</f>
        <v>0</v>
      </c>
    </row>
    <row r="170" spans="1:1">
      <c r="A170" s="774">
        <f>IF('Форма 1.8'!$E$16="",1,0)</f>
        <v>0</v>
      </c>
    </row>
    <row r="171" spans="1:1">
      <c r="A171" s="774">
        <f>IF('Форма 1.8'!$F$16="",1,0)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74"/>
  </cols>
  <sheetData>
    <row r="1" spans="1:3">
      <c r="A1" s="774" t="s">
        <v>552</v>
      </c>
      <c r="B1" s="774" t="s">
        <v>553</v>
      </c>
      <c r="C1" s="774" t="s">
        <v>69</v>
      </c>
    </row>
    <row r="2" spans="1:3">
      <c r="A2" s="774">
        <v>4189678</v>
      </c>
      <c r="B2" s="774" t="s">
        <v>2598</v>
      </c>
      <c r="C2" s="774" t="s">
        <v>2599</v>
      </c>
    </row>
    <row r="3" spans="1:3">
      <c r="A3" s="774">
        <v>4190415</v>
      </c>
      <c r="B3" s="774" t="s">
        <v>2600</v>
      </c>
      <c r="C3" s="774" t="s">
        <v>2599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1" t="s">
        <v>2836</v>
      </c>
    </row>
    <row r="4" spans="2:2">
      <c r="B4" s="471" t="s">
        <v>556</v>
      </c>
    </row>
    <row r="5" spans="2:2">
      <c r="B5" s="471" t="s">
        <v>557</v>
      </c>
    </row>
    <row r="6" spans="2:2">
      <c r="B6" s="471" t="s">
        <v>558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4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69">
        <v>44909.667673611111</v>
      </c>
      <c r="B2" s="11" t="s">
        <v>2601</v>
      </c>
      <c r="C2" s="11" t="s">
        <v>473</v>
      </c>
    </row>
    <row r="3" spans="1:4">
      <c r="A3" s="769">
        <v>44909.667685185188</v>
      </c>
      <c r="B3" s="11" t="s">
        <v>2602</v>
      </c>
      <c r="C3" s="11" t="s">
        <v>473</v>
      </c>
    </row>
    <row r="4" spans="1:4">
      <c r="A4" s="769">
        <v>44909.670694444445</v>
      </c>
      <c r="B4" s="11" t="s">
        <v>2601</v>
      </c>
      <c r="C4" s="11" t="s">
        <v>473</v>
      </c>
    </row>
    <row r="5" spans="1:4">
      <c r="A5" s="769">
        <v>44909.670706018522</v>
      </c>
      <c r="B5" s="11" t="s">
        <v>2602</v>
      </c>
      <c r="C5" s="11" t="s">
        <v>473</v>
      </c>
    </row>
    <row r="6" spans="1:4">
      <c r="A6" s="769">
        <v>44910.601712962962</v>
      </c>
      <c r="B6" s="11" t="s">
        <v>2601</v>
      </c>
      <c r="C6" s="11" t="s">
        <v>473</v>
      </c>
    </row>
    <row r="7" spans="1:4">
      <c r="A7" s="769">
        <v>44910.601724537039</v>
      </c>
      <c r="B7" s="11" t="s">
        <v>2602</v>
      </c>
      <c r="C7" s="11" t="s">
        <v>473</v>
      </c>
    </row>
    <row r="8" spans="1:4">
      <c r="A8" s="769">
        <v>44910.614247685182</v>
      </c>
      <c r="B8" s="11" t="s">
        <v>2601</v>
      </c>
      <c r="C8" s="11" t="s">
        <v>473</v>
      </c>
    </row>
    <row r="9" spans="1:4">
      <c r="A9" s="769">
        <v>44910.614259259259</v>
      </c>
      <c r="B9" s="11" t="s">
        <v>2602</v>
      </c>
      <c r="C9" s="11" t="s">
        <v>473</v>
      </c>
    </row>
  </sheetData>
  <sheetProtection algorithmName="SHA-512" hashValue="GCp0U0V8Qb9TQLA1YQ7gpIPJrBdUfQT1NodYVZsmfRE4TGV80THTalDh9+Y5jV8PEWaovOPf6rpkuKUXMduijw==" saltValue="fUS2m2kRWWh3HWUyoCjhvA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74"/>
    <col min="2" max="2" width="65.28515625" style="774" customWidth="1"/>
    <col min="3" max="3" width="41" style="774" customWidth="1"/>
    <col min="4" max="16384" width="9.140625" style="774"/>
  </cols>
  <sheetData>
    <row r="1" spans="1:2">
      <c r="A1" s="774" t="s">
        <v>332</v>
      </c>
      <c r="B1" s="774" t="s">
        <v>333</v>
      </c>
    </row>
    <row r="2" spans="1:2">
      <c r="A2" s="774">
        <v>4213767</v>
      </c>
      <c r="B2" s="774" t="s">
        <v>663</v>
      </c>
    </row>
    <row r="3" spans="1:2">
      <c r="A3" s="774">
        <v>4213768</v>
      </c>
      <c r="B3" s="774" t="s">
        <v>662</v>
      </c>
    </row>
    <row r="4" spans="1:2">
      <c r="A4" s="774">
        <v>4213769</v>
      </c>
      <c r="B4" s="774" t="s">
        <v>665</v>
      </c>
    </row>
    <row r="5" spans="1:2">
      <c r="A5" s="774">
        <v>4213770</v>
      </c>
      <c r="B5" s="774" t="s">
        <v>664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74"/>
    <col min="2" max="2" width="65.28515625" style="774" customWidth="1"/>
    <col min="3" max="3" width="41" style="774" customWidth="1"/>
    <col min="4" max="16384" width="9.140625" style="774"/>
  </cols>
  <sheetData>
    <row r="1" spans="1:2">
      <c r="A1" s="774" t="s">
        <v>332</v>
      </c>
      <c r="B1" s="774" t="s">
        <v>334</v>
      </c>
    </row>
    <row r="2" spans="1:2">
      <c r="A2" s="774">
        <v>4189706</v>
      </c>
      <c r="B2" s="774" t="s">
        <v>2595</v>
      </c>
    </row>
    <row r="3" spans="1:2">
      <c r="A3" s="774">
        <v>4189705</v>
      </c>
      <c r="B3" s="774" t="s">
        <v>2596</v>
      </c>
    </row>
    <row r="4" spans="1:2">
      <c r="A4" s="774">
        <v>4189707</v>
      </c>
      <c r="B4" s="774" t="s">
        <v>2597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617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689</v>
      </c>
      <c r="B9" t="s">
        <v>460</v>
      </c>
    </row>
    <row r="10" spans="1:2">
      <c r="A10" t="s">
        <v>690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627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618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opLeftCell="D17" zoomScaleNormal="100" workbookViewId="0">
      <selection activeCell="F43" sqref="F43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5" customFormat="1" ht="3" customHeight="1">
      <c r="A1" s="503"/>
      <c r="B1" s="504"/>
      <c r="F1" s="505">
        <v>28494222</v>
      </c>
      <c r="G1" s="506"/>
      <c r="I1" s="506"/>
    </row>
    <row r="2" spans="1:12" s="17" customFormat="1" ht="14.25">
      <c r="A2" s="271"/>
      <c r="B2" s="89"/>
      <c r="E2" s="511" t="e">
        <f ca="1">"Код шаблона: " &amp; GetCode()</f>
        <v>#NAME?</v>
      </c>
      <c r="F2" s="583"/>
      <c r="G2" s="510"/>
      <c r="H2" s="510"/>
      <c r="I2" s="510"/>
      <c r="J2" s="510"/>
      <c r="K2" s="510"/>
      <c r="L2" s="510"/>
    </row>
    <row r="3" spans="1:12" ht="14.25">
      <c r="E3" s="512" t="e">
        <f ca="1">"Версия " &amp; GetVersion()</f>
        <v>#NAME?</v>
      </c>
      <c r="F3" s="583"/>
      <c r="G3" s="42"/>
      <c r="H3" s="42"/>
      <c r="I3" s="42"/>
      <c r="J3" s="42"/>
      <c r="K3" s="42"/>
      <c r="L3" s="361"/>
    </row>
    <row r="4" spans="1:12" s="490" customFormat="1" ht="6">
      <c r="A4" s="484"/>
      <c r="B4" s="485"/>
      <c r="C4" s="486"/>
      <c r="D4" s="487"/>
      <c r="E4" s="507"/>
      <c r="F4" s="508"/>
      <c r="G4" s="509"/>
      <c r="I4" s="491"/>
    </row>
    <row r="5" spans="1:12" ht="22.5">
      <c r="D5" s="23"/>
      <c r="E5" s="814" t="s">
        <v>642</v>
      </c>
      <c r="F5" s="815"/>
      <c r="G5" s="574"/>
      <c r="J5" s="415"/>
    </row>
    <row r="6" spans="1:12" s="490" customFormat="1" ht="6">
      <c r="A6" s="484"/>
      <c r="B6" s="485"/>
      <c r="C6" s="486"/>
      <c r="D6" s="487"/>
      <c r="E6" s="492"/>
      <c r="F6" s="493"/>
      <c r="G6" s="494"/>
      <c r="I6" s="491"/>
    </row>
    <row r="7" spans="1:12" ht="27">
      <c r="D7" s="23"/>
      <c r="E7" s="24" t="s">
        <v>54</v>
      </c>
      <c r="F7" s="441" t="s">
        <v>92</v>
      </c>
      <c r="G7" s="502"/>
    </row>
    <row r="8" spans="1:12" s="490" customFormat="1" ht="6">
      <c r="A8" s="484"/>
      <c r="B8" s="485"/>
      <c r="C8" s="486"/>
      <c r="D8" s="487"/>
      <c r="E8" s="488"/>
      <c r="F8" s="489"/>
      <c r="G8" s="487"/>
      <c r="I8" s="491"/>
    </row>
    <row r="9" spans="1:12" ht="27">
      <c r="D9" s="23"/>
      <c r="E9" s="24" t="s">
        <v>511</v>
      </c>
      <c r="F9" s="465" t="s">
        <v>87</v>
      </c>
      <c r="G9" s="501"/>
    </row>
    <row r="10" spans="1:12" s="490" customFormat="1" ht="6">
      <c r="A10" s="495"/>
      <c r="B10" s="485"/>
      <c r="C10" s="486"/>
      <c r="D10" s="496"/>
      <c r="E10" s="492"/>
      <c r="F10" s="497"/>
      <c r="G10" s="498"/>
      <c r="I10" s="491"/>
    </row>
    <row r="11" spans="1:12" ht="27">
      <c r="A11" s="274"/>
      <c r="D11" s="23"/>
      <c r="E11" s="80" t="s">
        <v>509</v>
      </c>
      <c r="F11" s="770" t="s">
        <v>2603</v>
      </c>
      <c r="G11" s="499"/>
    </row>
    <row r="12" spans="1:12" ht="27">
      <c r="D12" s="23"/>
      <c r="E12" s="80" t="s">
        <v>510</v>
      </c>
      <c r="F12" s="770" t="s">
        <v>2604</v>
      </c>
      <c r="G12" s="501"/>
    </row>
    <row r="13" spans="1:12" s="490" customFormat="1" ht="6">
      <c r="A13" s="495"/>
      <c r="B13" s="485"/>
      <c r="C13" s="486"/>
      <c r="D13" s="496"/>
      <c r="E13" s="492"/>
      <c r="F13" s="497"/>
      <c r="G13" s="498"/>
      <c r="I13" s="491"/>
    </row>
    <row r="14" spans="1:12" ht="27">
      <c r="D14" s="23"/>
      <c r="E14" s="80" t="s">
        <v>377</v>
      </c>
      <c r="F14" s="442" t="s">
        <v>44</v>
      </c>
      <c r="G14" s="501"/>
    </row>
    <row r="15" spans="1:12" ht="27" hidden="1">
      <c r="D15" s="23"/>
      <c r="E15" s="80" t="s">
        <v>301</v>
      </c>
      <c r="F15" s="444" t="s">
        <v>712</v>
      </c>
      <c r="G15" s="501"/>
    </row>
    <row r="16" spans="1:12" ht="27" hidden="1">
      <c r="D16" s="23"/>
      <c r="E16" s="80" t="s">
        <v>678</v>
      </c>
      <c r="F16" s="444"/>
      <c r="G16" s="501"/>
    </row>
    <row r="17" spans="1:9" ht="19.5">
      <c r="D17" s="23"/>
      <c r="E17" s="24"/>
      <c r="F17" s="586" t="s">
        <v>704</v>
      </c>
      <c r="G17" s="20"/>
    </row>
    <row r="18" spans="1:9" ht="27">
      <c r="D18" s="23"/>
      <c r="E18" s="80" t="s">
        <v>542</v>
      </c>
      <c r="F18" s="442" t="s">
        <v>2825</v>
      </c>
      <c r="G18" s="501"/>
    </row>
    <row r="19" spans="1:9" ht="27">
      <c r="D19" s="23"/>
      <c r="E19" s="80" t="s">
        <v>639</v>
      </c>
      <c r="F19" s="443" t="s">
        <v>2826</v>
      </c>
      <c r="G19" s="501"/>
    </row>
    <row r="20" spans="1:9" ht="27">
      <c r="D20" s="23"/>
      <c r="E20" s="80" t="s">
        <v>638</v>
      </c>
      <c r="F20" s="442" t="s">
        <v>2827</v>
      </c>
      <c r="G20" s="501"/>
    </row>
    <row r="21" spans="1:9" ht="27">
      <c r="D21" s="23"/>
      <c r="E21" s="80" t="s">
        <v>541</v>
      </c>
      <c r="F21" s="442" t="s">
        <v>2828</v>
      </c>
      <c r="G21" s="501"/>
    </row>
    <row r="22" spans="1:9" ht="19.5" hidden="1">
      <c r="D22" s="23"/>
      <c r="E22" s="24"/>
      <c r="F22" s="586" t="s">
        <v>705</v>
      </c>
      <c r="G22" s="20"/>
    </row>
    <row r="23" spans="1:9" ht="27" hidden="1">
      <c r="D23" s="23"/>
      <c r="E23" s="80" t="s">
        <v>710</v>
      </c>
      <c r="F23" s="446"/>
      <c r="G23" s="501"/>
    </row>
    <row r="24" spans="1:9" ht="27" hidden="1">
      <c r="D24" s="23"/>
      <c r="E24" s="80" t="s">
        <v>707</v>
      </c>
      <c r="F24" s="444"/>
      <c r="G24" s="501"/>
    </row>
    <row r="25" spans="1:9" ht="27" hidden="1">
      <c r="D25" s="23"/>
      <c r="E25" s="80" t="s">
        <v>706</v>
      </c>
      <c r="F25" s="446"/>
      <c r="G25" s="501"/>
    </row>
    <row r="26" spans="1:9" ht="27" hidden="1">
      <c r="D26" s="23"/>
      <c r="E26" s="80" t="s">
        <v>541</v>
      </c>
      <c r="F26" s="446"/>
      <c r="G26" s="501"/>
    </row>
    <row r="27" spans="1:9" s="490" customFormat="1" ht="35.1" customHeight="1">
      <c r="A27" s="495"/>
      <c r="B27" s="485"/>
      <c r="C27" s="486"/>
      <c r="D27" s="496"/>
      <c r="E27" s="492"/>
      <c r="F27" s="497"/>
      <c r="G27" s="498"/>
      <c r="I27" s="491"/>
    </row>
    <row r="28" spans="1:9" ht="27">
      <c r="D28" s="23"/>
      <c r="E28" s="80" t="s">
        <v>172</v>
      </c>
      <c r="F28" s="465" t="s">
        <v>87</v>
      </c>
      <c r="G28" s="501"/>
    </row>
    <row r="29" spans="1:9" ht="27">
      <c r="C29" s="27"/>
      <c r="D29" s="28"/>
      <c r="E29" s="29" t="s">
        <v>81</v>
      </c>
      <c r="F29" s="445" t="s">
        <v>2659</v>
      </c>
      <c r="G29" s="500"/>
    </row>
    <row r="30" spans="1:9" ht="27" hidden="1">
      <c r="C30" s="27"/>
      <c r="D30" s="28"/>
      <c r="E30" s="51" t="s">
        <v>205</v>
      </c>
      <c r="F30" s="446"/>
      <c r="G30" s="500"/>
    </row>
    <row r="31" spans="1:9" ht="27">
      <c r="C31" s="27"/>
      <c r="D31" s="28"/>
      <c r="E31" s="29" t="s">
        <v>55</v>
      </c>
      <c r="F31" s="445" t="s">
        <v>2660</v>
      </c>
      <c r="G31" s="500"/>
    </row>
    <row r="32" spans="1:9" ht="27">
      <c r="C32" s="27"/>
      <c r="D32" s="28"/>
      <c r="E32" s="29" t="s">
        <v>56</v>
      </c>
      <c r="F32" s="445" t="s">
        <v>2661</v>
      </c>
      <c r="G32" s="500"/>
      <c r="H32" s="30"/>
    </row>
    <row r="33" spans="1:9" s="490" customFormat="1" ht="6">
      <c r="A33" s="495"/>
      <c r="B33" s="485"/>
      <c r="C33" s="486"/>
      <c r="D33" s="496"/>
      <c r="E33" s="492"/>
      <c r="F33" s="497"/>
      <c r="G33" s="498"/>
      <c r="I33" s="491"/>
    </row>
    <row r="34" spans="1:9" ht="27">
      <c r="A34" s="273"/>
      <c r="D34" s="25"/>
      <c r="E34" s="80" t="s">
        <v>245</v>
      </c>
      <c r="F34" s="447" t="s">
        <v>206</v>
      </c>
      <c r="G34" s="499"/>
    </row>
    <row r="35" spans="1:9" s="490" customFormat="1" ht="6">
      <c r="A35" s="484"/>
      <c r="B35" s="485"/>
      <c r="C35" s="486"/>
      <c r="D35" s="487"/>
      <c r="E35" s="488"/>
      <c r="F35" s="489"/>
      <c r="G35" s="487"/>
      <c r="I35" s="491"/>
    </row>
    <row r="36" spans="1:9" ht="27">
      <c r="B36" s="238"/>
      <c r="D36" s="23"/>
      <c r="E36" s="80" t="s">
        <v>643</v>
      </c>
      <c r="F36" s="465" t="s">
        <v>87</v>
      </c>
      <c r="G36" s="501"/>
      <c r="I36" s="18"/>
    </row>
    <row r="37" spans="1:9" s="490" customFormat="1" ht="6">
      <c r="A37" s="495"/>
      <c r="B37" s="485"/>
      <c r="C37" s="486"/>
      <c r="D37" s="496"/>
      <c r="E37" s="492"/>
      <c r="F37" s="497"/>
      <c r="G37" s="498"/>
      <c r="I37" s="491"/>
    </row>
    <row r="38" spans="1:9" ht="27">
      <c r="A38" s="275"/>
      <c r="B38" s="91"/>
      <c r="D38" s="32"/>
      <c r="E38" s="31" t="s">
        <v>586</v>
      </c>
      <c r="F38" s="442" t="s">
        <v>2829</v>
      </c>
      <c r="G38" s="499"/>
    </row>
    <row r="39" spans="1:9" ht="27">
      <c r="A39" s="275"/>
      <c r="B39" s="91"/>
      <c r="D39" s="32"/>
      <c r="E39" s="40" t="s">
        <v>587</v>
      </c>
      <c r="F39" s="442" t="s">
        <v>2830</v>
      </c>
      <c r="G39" s="499"/>
    </row>
    <row r="40" spans="1:9" ht="19.5">
      <c r="D40" s="23"/>
      <c r="E40" s="24"/>
      <c r="F40" s="586" t="s">
        <v>619</v>
      </c>
      <c r="G40" s="20"/>
    </row>
    <row r="41" spans="1:9" ht="27">
      <c r="A41" s="275"/>
      <c r="D41" s="20"/>
      <c r="E41" s="584" t="s">
        <v>89</v>
      </c>
      <c r="F41" s="590" t="s">
        <v>2833</v>
      </c>
      <c r="G41" s="499"/>
    </row>
    <row r="42" spans="1:9" ht="27">
      <c r="A42" s="275"/>
      <c r="B42" s="91"/>
      <c r="D42" s="32"/>
      <c r="E42" s="584" t="s">
        <v>90</v>
      </c>
      <c r="F42" s="590" t="s">
        <v>2834</v>
      </c>
      <c r="G42" s="499"/>
    </row>
    <row r="43" spans="1:9" ht="27">
      <c r="A43" s="275"/>
      <c r="B43" s="91"/>
      <c r="D43" s="32"/>
      <c r="E43" s="584" t="s">
        <v>620</v>
      </c>
      <c r="F43" s="590" t="s">
        <v>2831</v>
      </c>
      <c r="G43" s="499"/>
    </row>
    <row r="44" spans="1:9" ht="27">
      <c r="D44" s="23"/>
      <c r="E44" s="585" t="s">
        <v>621</v>
      </c>
      <c r="F44" s="590" t="s">
        <v>2832</v>
      </c>
      <c r="G44" s="501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6"/>
      <c r="F52" s="816"/>
      <c r="G52" s="816"/>
      <c r="H52" s="816"/>
      <c r="I52" s="816"/>
    </row>
  </sheetData>
  <sheetProtection algorithmName="SHA-512" hashValue="rC0U1oWagszTLAiZ+fBkaxRhzBXy81gxa5nSkLhOb0gum5j0mehlcYqsDMx+MrdSc/Ehx2CmfIAJlzA9KVky1Q==" saltValue="HW0fsnsPjJxmlT0TJS4nWg==" spinCount="100000" sheet="1" objects="1" scenarios="1" formatColumns="0" formatRows="0"/>
  <dataConsolidate leftLabels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6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2594</v>
      </c>
      <c r="B1" s="4" t="s">
        <v>2605</v>
      </c>
      <c r="C1" s="4" t="s">
        <v>2606</v>
      </c>
      <c r="D1" s="4" t="s">
        <v>2607</v>
      </c>
      <c r="E1" s="4" t="s">
        <v>2608</v>
      </c>
      <c r="F1" s="4" t="s">
        <v>2609</v>
      </c>
      <c r="G1" s="4" t="s">
        <v>2610</v>
      </c>
      <c r="H1" s="4" t="s">
        <v>2611</v>
      </c>
      <c r="I1" s="4" t="s">
        <v>2612</v>
      </c>
    </row>
    <row r="2" spans="1:10">
      <c r="A2" s="4">
        <v>1</v>
      </c>
      <c r="B2" s="4" t="s">
        <v>2613</v>
      </c>
      <c r="C2" s="4" t="s">
        <v>92</v>
      </c>
      <c r="D2" s="4" t="s">
        <v>2614</v>
      </c>
      <c r="E2" s="4" t="s">
        <v>2615</v>
      </c>
      <c r="F2" s="4" t="s">
        <v>2616</v>
      </c>
      <c r="G2" s="4" t="s">
        <v>2617</v>
      </c>
      <c r="J2" s="4" t="s">
        <v>2824</v>
      </c>
    </row>
    <row r="3" spans="1:10">
      <c r="A3" s="4">
        <v>2</v>
      </c>
      <c r="B3" s="4" t="s">
        <v>2613</v>
      </c>
      <c r="C3" s="4" t="s">
        <v>92</v>
      </c>
      <c r="D3" s="4" t="s">
        <v>2618</v>
      </c>
      <c r="E3" s="4" t="s">
        <v>2619</v>
      </c>
      <c r="F3" s="4" t="s">
        <v>2620</v>
      </c>
      <c r="G3" s="4" t="s">
        <v>2621</v>
      </c>
      <c r="J3" s="4" t="s">
        <v>2824</v>
      </c>
    </row>
    <row r="4" spans="1:10">
      <c r="A4" s="4">
        <v>3</v>
      </c>
      <c r="B4" s="4" t="s">
        <v>2613</v>
      </c>
      <c r="C4" s="4" t="s">
        <v>92</v>
      </c>
      <c r="D4" s="4" t="s">
        <v>2622</v>
      </c>
      <c r="E4" s="4" t="s">
        <v>2623</v>
      </c>
      <c r="F4" s="4" t="s">
        <v>2624</v>
      </c>
      <c r="G4" s="4" t="s">
        <v>2625</v>
      </c>
      <c r="J4" s="4" t="s">
        <v>2824</v>
      </c>
    </row>
    <row r="5" spans="1:10">
      <c r="A5" s="4">
        <v>4</v>
      </c>
      <c r="B5" s="4" t="s">
        <v>2613</v>
      </c>
      <c r="C5" s="4" t="s">
        <v>92</v>
      </c>
      <c r="D5" s="4" t="s">
        <v>2626</v>
      </c>
      <c r="E5" s="4" t="s">
        <v>2627</v>
      </c>
      <c r="F5" s="4" t="s">
        <v>2628</v>
      </c>
      <c r="G5" s="4" t="s">
        <v>2629</v>
      </c>
      <c r="J5" s="4" t="s">
        <v>2824</v>
      </c>
    </row>
    <row r="6" spans="1:10">
      <c r="A6" s="4">
        <v>5</v>
      </c>
      <c r="B6" s="4" t="s">
        <v>2613</v>
      </c>
      <c r="C6" s="4" t="s">
        <v>92</v>
      </c>
      <c r="D6" s="4" t="s">
        <v>2630</v>
      </c>
      <c r="E6" s="4" t="s">
        <v>2631</v>
      </c>
      <c r="F6" s="4" t="s">
        <v>2632</v>
      </c>
      <c r="G6" s="4" t="s">
        <v>2633</v>
      </c>
      <c r="J6" s="4" t="s">
        <v>2824</v>
      </c>
    </row>
    <row r="7" spans="1:10">
      <c r="A7" s="4">
        <v>6</v>
      </c>
      <c r="B7" s="4" t="s">
        <v>2613</v>
      </c>
      <c r="C7" s="4" t="s">
        <v>92</v>
      </c>
      <c r="D7" s="4" t="s">
        <v>2634</v>
      </c>
      <c r="E7" s="4" t="s">
        <v>2635</v>
      </c>
      <c r="F7" s="4" t="s">
        <v>2636</v>
      </c>
      <c r="G7" s="4" t="s">
        <v>2637</v>
      </c>
      <c r="J7" s="4" t="s">
        <v>2824</v>
      </c>
    </row>
    <row r="8" spans="1:10">
      <c r="A8" s="4">
        <v>7</v>
      </c>
      <c r="B8" s="4" t="s">
        <v>2613</v>
      </c>
      <c r="C8" s="4" t="s">
        <v>92</v>
      </c>
      <c r="D8" s="4" t="s">
        <v>2638</v>
      </c>
      <c r="E8" s="4" t="s">
        <v>2639</v>
      </c>
      <c r="F8" s="4" t="s">
        <v>2640</v>
      </c>
      <c r="G8" s="4" t="s">
        <v>2641</v>
      </c>
      <c r="J8" s="4" t="s">
        <v>2824</v>
      </c>
    </row>
    <row r="9" spans="1:10">
      <c r="A9" s="4">
        <v>8</v>
      </c>
      <c r="B9" s="4" t="s">
        <v>2613</v>
      </c>
      <c r="C9" s="4" t="s">
        <v>92</v>
      </c>
      <c r="D9" s="4" t="s">
        <v>2642</v>
      </c>
      <c r="E9" s="4" t="s">
        <v>2639</v>
      </c>
      <c r="F9" s="4" t="s">
        <v>2640</v>
      </c>
      <c r="G9" s="4" t="s">
        <v>2643</v>
      </c>
      <c r="H9" s="4" t="s">
        <v>2644</v>
      </c>
      <c r="J9" s="4" t="s">
        <v>2824</v>
      </c>
    </row>
    <row r="10" spans="1:10">
      <c r="A10" s="4">
        <v>9</v>
      </c>
      <c r="B10" s="4" t="s">
        <v>2613</v>
      </c>
      <c r="C10" s="4" t="s">
        <v>92</v>
      </c>
      <c r="D10" s="4" t="s">
        <v>2645</v>
      </c>
      <c r="E10" s="4" t="s">
        <v>2639</v>
      </c>
      <c r="F10" s="4" t="s">
        <v>2640</v>
      </c>
      <c r="G10" s="4" t="s">
        <v>2646</v>
      </c>
      <c r="J10" s="4" t="s">
        <v>2824</v>
      </c>
    </row>
    <row r="11" spans="1:10">
      <c r="A11" s="4">
        <v>10</v>
      </c>
      <c r="B11" s="4" t="s">
        <v>2613</v>
      </c>
      <c r="C11" s="4" t="s">
        <v>92</v>
      </c>
      <c r="D11" s="4" t="s">
        <v>2647</v>
      </c>
      <c r="E11" s="4" t="s">
        <v>2648</v>
      </c>
      <c r="F11" s="4" t="s">
        <v>2649</v>
      </c>
      <c r="G11" s="4" t="s">
        <v>2650</v>
      </c>
      <c r="J11" s="4" t="s">
        <v>2824</v>
      </c>
    </row>
    <row r="12" spans="1:10">
      <c r="A12" s="4">
        <v>11</v>
      </c>
      <c r="B12" s="4" t="s">
        <v>2613</v>
      </c>
      <c r="C12" s="4" t="s">
        <v>92</v>
      </c>
      <c r="D12" s="4" t="s">
        <v>2651</v>
      </c>
      <c r="E12" s="4" t="s">
        <v>2652</v>
      </c>
      <c r="F12" s="4" t="s">
        <v>2653</v>
      </c>
      <c r="G12" s="4" t="s">
        <v>2654</v>
      </c>
      <c r="J12" s="4" t="s">
        <v>2824</v>
      </c>
    </row>
    <row r="13" spans="1:10">
      <c r="A13" s="4">
        <v>12</v>
      </c>
      <c r="B13" s="4" t="s">
        <v>2613</v>
      </c>
      <c r="C13" s="4" t="s">
        <v>92</v>
      </c>
      <c r="D13" s="4" t="s">
        <v>2655</v>
      </c>
      <c r="E13" s="4" t="s">
        <v>2656</v>
      </c>
      <c r="F13" s="4" t="s">
        <v>2657</v>
      </c>
      <c r="G13" s="4" t="s">
        <v>2654</v>
      </c>
      <c r="J13" s="4" t="s">
        <v>2824</v>
      </c>
    </row>
    <row r="14" spans="1:10">
      <c r="A14" s="4">
        <v>13</v>
      </c>
      <c r="B14" s="4" t="s">
        <v>2613</v>
      </c>
      <c r="C14" s="4" t="s">
        <v>92</v>
      </c>
      <c r="D14" s="4" t="s">
        <v>2658</v>
      </c>
      <c r="E14" s="4" t="s">
        <v>2659</v>
      </c>
      <c r="F14" s="4" t="s">
        <v>2660</v>
      </c>
      <c r="G14" s="4" t="s">
        <v>2661</v>
      </c>
      <c r="J14" s="4" t="s">
        <v>2824</v>
      </c>
    </row>
    <row r="15" spans="1:10">
      <c r="A15" s="4">
        <v>14</v>
      </c>
      <c r="B15" s="4" t="s">
        <v>2613</v>
      </c>
      <c r="C15" s="4" t="s">
        <v>92</v>
      </c>
      <c r="D15" s="4" t="s">
        <v>2662</v>
      </c>
      <c r="E15" s="4" t="s">
        <v>2663</v>
      </c>
      <c r="F15" s="4" t="s">
        <v>2664</v>
      </c>
      <c r="G15" s="4" t="s">
        <v>2665</v>
      </c>
      <c r="J15" s="4" t="s">
        <v>2824</v>
      </c>
    </row>
    <row r="16" spans="1:10">
      <c r="A16" s="4">
        <v>15</v>
      </c>
      <c r="B16" s="4" t="s">
        <v>2613</v>
      </c>
      <c r="C16" s="4" t="s">
        <v>92</v>
      </c>
      <c r="D16" s="4" t="s">
        <v>2666</v>
      </c>
      <c r="E16" s="4" t="s">
        <v>2667</v>
      </c>
      <c r="F16" s="4" t="s">
        <v>2668</v>
      </c>
      <c r="G16" s="4" t="s">
        <v>2650</v>
      </c>
      <c r="J16" s="4" t="s">
        <v>2824</v>
      </c>
    </row>
    <row r="17" spans="1:10">
      <c r="A17" s="4">
        <v>16</v>
      </c>
      <c r="B17" s="4" t="s">
        <v>2613</v>
      </c>
      <c r="C17" s="4" t="s">
        <v>92</v>
      </c>
      <c r="D17" s="4" t="s">
        <v>2669</v>
      </c>
      <c r="E17" s="4" t="s">
        <v>2670</v>
      </c>
      <c r="F17" s="4" t="s">
        <v>2671</v>
      </c>
      <c r="G17" s="4" t="s">
        <v>2665</v>
      </c>
      <c r="J17" s="4" t="s">
        <v>2824</v>
      </c>
    </row>
    <row r="18" spans="1:10">
      <c r="A18" s="4">
        <v>17</v>
      </c>
      <c r="B18" s="4" t="s">
        <v>2613</v>
      </c>
      <c r="C18" s="4" t="s">
        <v>92</v>
      </c>
      <c r="D18" s="4" t="s">
        <v>2672</v>
      </c>
      <c r="E18" s="4" t="s">
        <v>2673</v>
      </c>
      <c r="F18" s="4" t="s">
        <v>2674</v>
      </c>
      <c r="G18" s="4" t="s">
        <v>2675</v>
      </c>
      <c r="H18" s="4" t="s">
        <v>2676</v>
      </c>
      <c r="J18" s="4" t="s">
        <v>2824</v>
      </c>
    </row>
    <row r="19" spans="1:10">
      <c r="A19" s="4">
        <v>18</v>
      </c>
      <c r="B19" s="4" t="s">
        <v>2613</v>
      </c>
      <c r="C19" s="4" t="s">
        <v>92</v>
      </c>
      <c r="D19" s="4" t="s">
        <v>2677</v>
      </c>
      <c r="E19" s="4" t="s">
        <v>2678</v>
      </c>
      <c r="F19" s="4" t="s">
        <v>2679</v>
      </c>
      <c r="G19" s="4" t="s">
        <v>2680</v>
      </c>
      <c r="J19" s="4" t="s">
        <v>2824</v>
      </c>
    </row>
    <row r="20" spans="1:10">
      <c r="A20" s="4">
        <v>19</v>
      </c>
      <c r="B20" s="4" t="s">
        <v>2613</v>
      </c>
      <c r="C20" s="4" t="s">
        <v>92</v>
      </c>
      <c r="D20" s="4" t="s">
        <v>2682</v>
      </c>
      <c r="E20" s="4" t="s">
        <v>2683</v>
      </c>
      <c r="F20" s="4" t="s">
        <v>2684</v>
      </c>
      <c r="G20" s="4" t="s">
        <v>2685</v>
      </c>
      <c r="J20" s="4" t="s">
        <v>2824</v>
      </c>
    </row>
    <row r="21" spans="1:10">
      <c r="A21" s="4">
        <v>20</v>
      </c>
      <c r="B21" s="4" t="s">
        <v>2613</v>
      </c>
      <c r="C21" s="4" t="s">
        <v>92</v>
      </c>
      <c r="D21" s="4" t="s">
        <v>2686</v>
      </c>
      <c r="E21" s="4" t="s">
        <v>2687</v>
      </c>
      <c r="F21" s="4" t="s">
        <v>2688</v>
      </c>
      <c r="G21" s="4" t="s">
        <v>2689</v>
      </c>
      <c r="J21" s="4" t="s">
        <v>2824</v>
      </c>
    </row>
    <row r="22" spans="1:10">
      <c r="A22" s="4">
        <v>21</v>
      </c>
      <c r="B22" s="4" t="s">
        <v>2613</v>
      </c>
      <c r="C22" s="4" t="s">
        <v>92</v>
      </c>
      <c r="D22" s="4" t="s">
        <v>2690</v>
      </c>
      <c r="E22" s="4" t="s">
        <v>2691</v>
      </c>
      <c r="F22" s="4" t="s">
        <v>2692</v>
      </c>
      <c r="G22" s="4" t="s">
        <v>2693</v>
      </c>
      <c r="J22" s="4" t="s">
        <v>2824</v>
      </c>
    </row>
    <row r="23" spans="1:10">
      <c r="A23" s="4">
        <v>22</v>
      </c>
      <c r="B23" s="4" t="s">
        <v>2613</v>
      </c>
      <c r="C23" s="4" t="s">
        <v>92</v>
      </c>
      <c r="D23" s="4" t="s">
        <v>2694</v>
      </c>
      <c r="E23" s="4" t="s">
        <v>2695</v>
      </c>
      <c r="F23" s="4" t="s">
        <v>2696</v>
      </c>
      <c r="G23" s="4" t="s">
        <v>2697</v>
      </c>
      <c r="J23" s="4" t="s">
        <v>2824</v>
      </c>
    </row>
    <row r="24" spans="1:10">
      <c r="A24" s="4">
        <v>23</v>
      </c>
      <c r="B24" s="4" t="s">
        <v>2613</v>
      </c>
      <c r="C24" s="4" t="s">
        <v>92</v>
      </c>
      <c r="D24" s="4" t="s">
        <v>2698</v>
      </c>
      <c r="E24" s="4" t="s">
        <v>2699</v>
      </c>
      <c r="F24" s="4" t="s">
        <v>2700</v>
      </c>
      <c r="G24" s="4" t="s">
        <v>2633</v>
      </c>
      <c r="J24" s="4" t="s">
        <v>2824</v>
      </c>
    </row>
    <row r="25" spans="1:10">
      <c r="A25" s="4">
        <v>24</v>
      </c>
      <c r="B25" s="4" t="s">
        <v>2613</v>
      </c>
      <c r="C25" s="4" t="s">
        <v>92</v>
      </c>
      <c r="D25" s="4" t="s">
        <v>2701</v>
      </c>
      <c r="E25" s="4" t="s">
        <v>2702</v>
      </c>
      <c r="F25" s="4" t="s">
        <v>2703</v>
      </c>
      <c r="G25" s="4" t="s">
        <v>2693</v>
      </c>
      <c r="J25" s="4" t="s">
        <v>2824</v>
      </c>
    </row>
    <row r="26" spans="1:10">
      <c r="A26" s="4">
        <v>25</v>
      </c>
      <c r="B26" s="4" t="s">
        <v>2613</v>
      </c>
      <c r="C26" s="4" t="s">
        <v>92</v>
      </c>
      <c r="D26" s="4" t="s">
        <v>2704</v>
      </c>
      <c r="E26" s="4" t="s">
        <v>2705</v>
      </c>
      <c r="F26" s="4" t="s">
        <v>2706</v>
      </c>
      <c r="G26" s="4" t="s">
        <v>2707</v>
      </c>
      <c r="J26" s="4" t="s">
        <v>2824</v>
      </c>
    </row>
    <row r="27" spans="1:10">
      <c r="A27" s="4">
        <v>26</v>
      </c>
      <c r="B27" s="4" t="s">
        <v>2613</v>
      </c>
      <c r="C27" s="4" t="s">
        <v>92</v>
      </c>
      <c r="D27" s="4" t="s">
        <v>2708</v>
      </c>
      <c r="E27" s="4" t="s">
        <v>2709</v>
      </c>
      <c r="F27" s="4" t="s">
        <v>2710</v>
      </c>
      <c r="G27" s="4" t="s">
        <v>2617</v>
      </c>
      <c r="J27" s="4" t="s">
        <v>2824</v>
      </c>
    </row>
    <row r="28" spans="1:10">
      <c r="A28" s="4">
        <v>27</v>
      </c>
      <c r="B28" s="4" t="s">
        <v>2613</v>
      </c>
      <c r="C28" s="4" t="s">
        <v>92</v>
      </c>
      <c r="D28" s="4" t="s">
        <v>2712</v>
      </c>
      <c r="E28" s="4" t="s">
        <v>2713</v>
      </c>
      <c r="F28" s="4" t="s">
        <v>2714</v>
      </c>
      <c r="G28" s="4" t="s">
        <v>2715</v>
      </c>
      <c r="H28" s="4" t="s">
        <v>2716</v>
      </c>
      <c r="J28" s="4" t="s">
        <v>2824</v>
      </c>
    </row>
    <row r="29" spans="1:10">
      <c r="A29" s="4">
        <v>28</v>
      </c>
      <c r="B29" s="4" t="s">
        <v>2613</v>
      </c>
      <c r="C29" s="4" t="s">
        <v>92</v>
      </c>
      <c r="D29" s="4" t="s">
        <v>2717</v>
      </c>
      <c r="E29" s="4" t="s">
        <v>2718</v>
      </c>
      <c r="F29" s="4" t="s">
        <v>2719</v>
      </c>
      <c r="G29" s="4" t="s">
        <v>2681</v>
      </c>
      <c r="J29" s="4" t="s">
        <v>2824</v>
      </c>
    </row>
    <row r="30" spans="1:10">
      <c r="A30" s="4">
        <v>29</v>
      </c>
      <c r="B30" s="4" t="s">
        <v>2613</v>
      </c>
      <c r="C30" s="4" t="s">
        <v>92</v>
      </c>
      <c r="D30" s="4" t="s">
        <v>2720</v>
      </c>
      <c r="E30" s="4" t="s">
        <v>2721</v>
      </c>
      <c r="F30" s="4" t="s">
        <v>2722</v>
      </c>
      <c r="G30" s="4" t="s">
        <v>2650</v>
      </c>
      <c r="J30" s="4" t="s">
        <v>2824</v>
      </c>
    </row>
    <row r="31" spans="1:10">
      <c r="A31" s="4">
        <v>30</v>
      </c>
      <c r="B31" s="4" t="s">
        <v>2613</v>
      </c>
      <c r="C31" s="4" t="s">
        <v>92</v>
      </c>
      <c r="D31" s="4" t="s">
        <v>2723</v>
      </c>
      <c r="E31" s="4" t="s">
        <v>2724</v>
      </c>
      <c r="F31" s="4" t="s">
        <v>2725</v>
      </c>
      <c r="G31" s="4" t="s">
        <v>2617</v>
      </c>
      <c r="J31" s="4" t="s">
        <v>2824</v>
      </c>
    </row>
    <row r="32" spans="1:10">
      <c r="A32" s="4">
        <v>31</v>
      </c>
      <c r="B32" s="4" t="s">
        <v>2613</v>
      </c>
      <c r="C32" s="4" t="s">
        <v>92</v>
      </c>
      <c r="D32" s="4" t="s">
        <v>2726</v>
      </c>
      <c r="E32" s="4" t="s">
        <v>2727</v>
      </c>
      <c r="F32" s="4" t="s">
        <v>2728</v>
      </c>
      <c r="G32" s="4" t="s">
        <v>2650</v>
      </c>
      <c r="H32" s="4" t="s">
        <v>2729</v>
      </c>
      <c r="J32" s="4" t="s">
        <v>2824</v>
      </c>
    </row>
    <row r="33" spans="1:10">
      <c r="A33" s="4">
        <v>32</v>
      </c>
      <c r="B33" s="4" t="s">
        <v>2613</v>
      </c>
      <c r="C33" s="4" t="s">
        <v>92</v>
      </c>
      <c r="D33" s="4" t="s">
        <v>2730</v>
      </c>
      <c r="E33" s="4" t="s">
        <v>2731</v>
      </c>
      <c r="F33" s="4" t="s">
        <v>2732</v>
      </c>
      <c r="G33" s="4" t="s">
        <v>2675</v>
      </c>
      <c r="H33" s="4" t="s">
        <v>2733</v>
      </c>
      <c r="J33" s="4" t="s">
        <v>2824</v>
      </c>
    </row>
    <row r="34" spans="1:10">
      <c r="A34" s="4">
        <v>33</v>
      </c>
      <c r="B34" s="4" t="s">
        <v>2613</v>
      </c>
      <c r="C34" s="4" t="s">
        <v>92</v>
      </c>
      <c r="D34" s="4" t="s">
        <v>2734</v>
      </c>
      <c r="E34" s="4" t="s">
        <v>2735</v>
      </c>
      <c r="F34" s="4" t="s">
        <v>2736</v>
      </c>
      <c r="G34" s="4" t="s">
        <v>2737</v>
      </c>
      <c r="J34" s="4" t="s">
        <v>2824</v>
      </c>
    </row>
    <row r="35" spans="1:10">
      <c r="A35" s="4">
        <v>34</v>
      </c>
      <c r="B35" s="4" t="s">
        <v>2613</v>
      </c>
      <c r="C35" s="4" t="s">
        <v>92</v>
      </c>
      <c r="D35" s="4" t="s">
        <v>2738</v>
      </c>
      <c r="E35" s="4" t="s">
        <v>2739</v>
      </c>
      <c r="F35" s="4" t="s">
        <v>2736</v>
      </c>
      <c r="G35" s="4" t="s">
        <v>2740</v>
      </c>
      <c r="J35" s="4" t="s">
        <v>2824</v>
      </c>
    </row>
    <row r="36" spans="1:10">
      <c r="A36" s="4">
        <v>35</v>
      </c>
      <c r="B36" s="4" t="s">
        <v>2613</v>
      </c>
      <c r="C36" s="4" t="s">
        <v>92</v>
      </c>
      <c r="D36" s="4" t="s">
        <v>2741</v>
      </c>
      <c r="E36" s="4" t="s">
        <v>2742</v>
      </c>
      <c r="F36" s="4" t="s">
        <v>2743</v>
      </c>
      <c r="G36" s="4" t="s">
        <v>2715</v>
      </c>
      <c r="J36" s="4" t="s">
        <v>2824</v>
      </c>
    </row>
    <row r="37" spans="1:10">
      <c r="A37" s="4">
        <v>36</v>
      </c>
      <c r="B37" s="4" t="s">
        <v>2613</v>
      </c>
      <c r="C37" s="4" t="s">
        <v>92</v>
      </c>
      <c r="D37" s="4" t="s">
        <v>2744</v>
      </c>
      <c r="E37" s="4" t="s">
        <v>2745</v>
      </c>
      <c r="F37" s="4" t="s">
        <v>2746</v>
      </c>
      <c r="G37" s="4" t="s">
        <v>2665</v>
      </c>
      <c r="J37" s="4" t="s">
        <v>2824</v>
      </c>
    </row>
    <row r="38" spans="1:10">
      <c r="A38" s="4">
        <v>37</v>
      </c>
      <c r="B38" s="4" t="s">
        <v>2613</v>
      </c>
      <c r="C38" s="4" t="s">
        <v>92</v>
      </c>
      <c r="D38" s="4" t="s">
        <v>2747</v>
      </c>
      <c r="E38" s="4" t="s">
        <v>2748</v>
      </c>
      <c r="F38" s="4" t="s">
        <v>2749</v>
      </c>
      <c r="G38" s="4" t="s">
        <v>2750</v>
      </c>
      <c r="J38" s="4" t="s">
        <v>2824</v>
      </c>
    </row>
    <row r="39" spans="1:10">
      <c r="A39" s="4">
        <v>38</v>
      </c>
      <c r="B39" s="4" t="s">
        <v>2613</v>
      </c>
      <c r="C39" s="4" t="s">
        <v>92</v>
      </c>
      <c r="D39" s="4" t="s">
        <v>2751</v>
      </c>
      <c r="E39" s="4" t="s">
        <v>2752</v>
      </c>
      <c r="F39" s="4" t="s">
        <v>2753</v>
      </c>
      <c r="G39" s="4" t="s">
        <v>2754</v>
      </c>
      <c r="J39" s="4" t="s">
        <v>2824</v>
      </c>
    </row>
    <row r="40" spans="1:10">
      <c r="A40" s="4">
        <v>39</v>
      </c>
      <c r="B40" s="4" t="s">
        <v>2613</v>
      </c>
      <c r="C40" s="4" t="s">
        <v>92</v>
      </c>
      <c r="D40" s="4" t="s">
        <v>2755</v>
      </c>
      <c r="E40" s="4" t="s">
        <v>2756</v>
      </c>
      <c r="F40" s="4" t="s">
        <v>2757</v>
      </c>
      <c r="G40" s="4" t="s">
        <v>2711</v>
      </c>
      <c r="J40" s="4" t="s">
        <v>2824</v>
      </c>
    </row>
    <row r="41" spans="1:10">
      <c r="A41" s="4">
        <v>40</v>
      </c>
      <c r="B41" s="4" t="s">
        <v>2613</v>
      </c>
      <c r="C41" s="4" t="s">
        <v>92</v>
      </c>
      <c r="D41" s="4" t="s">
        <v>2758</v>
      </c>
      <c r="E41" s="4" t="s">
        <v>2759</v>
      </c>
      <c r="F41" s="4" t="s">
        <v>2760</v>
      </c>
      <c r="G41" s="4" t="s">
        <v>2633</v>
      </c>
      <c r="J41" s="4" t="s">
        <v>2824</v>
      </c>
    </row>
    <row r="42" spans="1:10">
      <c r="A42" s="4">
        <v>41</v>
      </c>
      <c r="B42" s="4" t="s">
        <v>2613</v>
      </c>
      <c r="C42" s="4" t="s">
        <v>92</v>
      </c>
      <c r="D42" s="4" t="s">
        <v>2761</v>
      </c>
      <c r="E42" s="4" t="s">
        <v>2762</v>
      </c>
      <c r="F42" s="4" t="s">
        <v>2763</v>
      </c>
      <c r="G42" s="4" t="s">
        <v>2654</v>
      </c>
      <c r="J42" s="4" t="s">
        <v>2824</v>
      </c>
    </row>
    <row r="43" spans="1:10">
      <c r="A43" s="4">
        <v>42</v>
      </c>
      <c r="B43" s="4" t="s">
        <v>2613</v>
      </c>
      <c r="C43" s="4" t="s">
        <v>92</v>
      </c>
      <c r="D43" s="4" t="s">
        <v>2764</v>
      </c>
      <c r="E43" s="4" t="s">
        <v>2765</v>
      </c>
      <c r="F43" s="4" t="s">
        <v>2766</v>
      </c>
      <c r="G43" s="4" t="s">
        <v>2675</v>
      </c>
      <c r="J43" s="4" t="s">
        <v>2824</v>
      </c>
    </row>
    <row r="44" spans="1:10">
      <c r="A44" s="4">
        <v>43</v>
      </c>
      <c r="B44" s="4" t="s">
        <v>2613</v>
      </c>
      <c r="C44" s="4" t="s">
        <v>92</v>
      </c>
      <c r="D44" s="4" t="s">
        <v>2767</v>
      </c>
      <c r="E44" s="4" t="s">
        <v>2768</v>
      </c>
      <c r="F44" s="4" t="s">
        <v>2769</v>
      </c>
      <c r="G44" s="4" t="s">
        <v>2754</v>
      </c>
      <c r="J44" s="4" t="s">
        <v>2824</v>
      </c>
    </row>
    <row r="45" spans="1:10">
      <c r="A45" s="4">
        <v>44</v>
      </c>
      <c r="B45" s="4" t="s">
        <v>2613</v>
      </c>
      <c r="C45" s="4" t="s">
        <v>92</v>
      </c>
      <c r="D45" s="4" t="s">
        <v>2770</v>
      </c>
      <c r="E45" s="4" t="s">
        <v>2771</v>
      </c>
      <c r="F45" s="4" t="s">
        <v>2772</v>
      </c>
      <c r="G45" s="4" t="s">
        <v>2617</v>
      </c>
      <c r="J45" s="4" t="s">
        <v>2824</v>
      </c>
    </row>
    <row r="46" spans="1:10">
      <c r="A46" s="4">
        <v>45</v>
      </c>
      <c r="B46" s="4" t="s">
        <v>2613</v>
      </c>
      <c r="C46" s="4" t="s">
        <v>92</v>
      </c>
      <c r="D46" s="4" t="s">
        <v>2773</v>
      </c>
      <c r="E46" s="4" t="s">
        <v>2774</v>
      </c>
      <c r="F46" s="4" t="s">
        <v>2775</v>
      </c>
      <c r="G46" s="4" t="s">
        <v>2617</v>
      </c>
      <c r="J46" s="4" t="s">
        <v>2824</v>
      </c>
    </row>
    <row r="47" spans="1:10">
      <c r="A47" s="4">
        <v>46</v>
      </c>
      <c r="B47" s="4" t="s">
        <v>2613</v>
      </c>
      <c r="C47" s="4" t="s">
        <v>92</v>
      </c>
      <c r="D47" s="4" t="s">
        <v>2776</v>
      </c>
      <c r="E47" s="4" t="s">
        <v>2777</v>
      </c>
      <c r="F47" s="4" t="s">
        <v>2778</v>
      </c>
      <c r="G47" s="4" t="s">
        <v>2650</v>
      </c>
      <c r="J47" s="4" t="s">
        <v>2824</v>
      </c>
    </row>
    <row r="48" spans="1:10">
      <c r="A48" s="4">
        <v>47</v>
      </c>
      <c r="B48" s="4" t="s">
        <v>2613</v>
      </c>
      <c r="C48" s="4" t="s">
        <v>92</v>
      </c>
      <c r="D48" s="4" t="s">
        <v>2779</v>
      </c>
      <c r="E48" s="4" t="s">
        <v>2780</v>
      </c>
      <c r="F48" s="4" t="s">
        <v>2781</v>
      </c>
      <c r="G48" s="4" t="s">
        <v>2675</v>
      </c>
      <c r="J48" s="4" t="s">
        <v>2824</v>
      </c>
    </row>
    <row r="49" spans="1:10">
      <c r="A49" s="4">
        <v>48</v>
      </c>
      <c r="B49" s="4" t="s">
        <v>2613</v>
      </c>
      <c r="C49" s="4" t="s">
        <v>92</v>
      </c>
      <c r="D49" s="4" t="s">
        <v>2782</v>
      </c>
      <c r="E49" s="4" t="s">
        <v>2783</v>
      </c>
      <c r="F49" s="4" t="s">
        <v>2784</v>
      </c>
      <c r="G49" s="4" t="s">
        <v>2750</v>
      </c>
      <c r="J49" s="4" t="s">
        <v>2824</v>
      </c>
    </row>
    <row r="50" spans="1:10">
      <c r="A50" s="4">
        <v>49</v>
      </c>
      <c r="B50" s="4" t="s">
        <v>2613</v>
      </c>
      <c r="C50" s="4" t="s">
        <v>92</v>
      </c>
      <c r="D50" s="4" t="s">
        <v>2785</v>
      </c>
      <c r="E50" s="4" t="s">
        <v>2786</v>
      </c>
      <c r="F50" s="4" t="s">
        <v>2787</v>
      </c>
      <c r="G50" s="4" t="s">
        <v>2633</v>
      </c>
      <c r="J50" s="4" t="s">
        <v>2824</v>
      </c>
    </row>
    <row r="51" spans="1:10">
      <c r="A51" s="4">
        <v>50</v>
      </c>
      <c r="B51" s="4" t="s">
        <v>2613</v>
      </c>
      <c r="C51" s="4" t="s">
        <v>92</v>
      </c>
      <c r="D51" s="4" t="s">
        <v>2788</v>
      </c>
      <c r="E51" s="4" t="s">
        <v>2789</v>
      </c>
      <c r="F51" s="4" t="s">
        <v>2736</v>
      </c>
      <c r="G51" s="4" t="s">
        <v>2715</v>
      </c>
      <c r="J51" s="4" t="s">
        <v>2824</v>
      </c>
    </row>
    <row r="52" spans="1:10">
      <c r="A52" s="4">
        <v>51</v>
      </c>
      <c r="B52" s="4" t="s">
        <v>2613</v>
      </c>
      <c r="C52" s="4" t="s">
        <v>92</v>
      </c>
      <c r="D52" s="4" t="s">
        <v>2790</v>
      </c>
      <c r="E52" s="4" t="s">
        <v>2791</v>
      </c>
      <c r="F52" s="4" t="s">
        <v>2792</v>
      </c>
      <c r="G52" s="4" t="s">
        <v>2681</v>
      </c>
      <c r="J52" s="4" t="s">
        <v>2824</v>
      </c>
    </row>
    <row r="53" spans="1:10">
      <c r="A53" s="4">
        <v>52</v>
      </c>
      <c r="B53" s="4" t="s">
        <v>2613</v>
      </c>
      <c r="C53" s="4" t="s">
        <v>92</v>
      </c>
      <c r="D53" s="4" t="s">
        <v>2793</v>
      </c>
      <c r="E53" s="4" t="s">
        <v>2794</v>
      </c>
      <c r="F53" s="4" t="s">
        <v>2795</v>
      </c>
      <c r="G53" s="4" t="s">
        <v>2796</v>
      </c>
      <c r="J53" s="4" t="s">
        <v>2824</v>
      </c>
    </row>
    <row r="54" spans="1:10">
      <c r="A54" s="4">
        <v>53</v>
      </c>
      <c r="B54" s="4" t="s">
        <v>2613</v>
      </c>
      <c r="C54" s="4" t="s">
        <v>92</v>
      </c>
      <c r="D54" s="4" t="s">
        <v>2797</v>
      </c>
      <c r="E54" s="4" t="s">
        <v>2798</v>
      </c>
      <c r="F54" s="4" t="s">
        <v>2799</v>
      </c>
      <c r="G54" s="4" t="s">
        <v>2633</v>
      </c>
      <c r="J54" s="4" t="s">
        <v>2824</v>
      </c>
    </row>
    <row r="55" spans="1:10">
      <c r="A55" s="4">
        <v>54</v>
      </c>
      <c r="B55" s="4" t="s">
        <v>2613</v>
      </c>
      <c r="C55" s="4" t="s">
        <v>92</v>
      </c>
      <c r="D55" s="4" t="s">
        <v>2800</v>
      </c>
      <c r="E55" s="4" t="s">
        <v>2801</v>
      </c>
      <c r="F55" s="4" t="s">
        <v>2802</v>
      </c>
      <c r="G55" s="4" t="s">
        <v>2803</v>
      </c>
      <c r="J55" s="4" t="s">
        <v>2824</v>
      </c>
    </row>
    <row r="56" spans="1:10">
      <c r="A56" s="4">
        <v>55</v>
      </c>
      <c r="B56" s="4" t="s">
        <v>2613</v>
      </c>
      <c r="C56" s="4" t="s">
        <v>92</v>
      </c>
      <c r="D56" s="4" t="s">
        <v>2804</v>
      </c>
      <c r="E56" s="4" t="s">
        <v>2805</v>
      </c>
      <c r="F56" s="4" t="s">
        <v>2806</v>
      </c>
      <c r="G56" s="4" t="s">
        <v>2807</v>
      </c>
      <c r="J56" s="4" t="s">
        <v>2824</v>
      </c>
    </row>
    <row r="57" spans="1:10">
      <c r="A57" s="4">
        <v>56</v>
      </c>
      <c r="B57" s="4" t="s">
        <v>2613</v>
      </c>
      <c r="C57" s="4" t="s">
        <v>92</v>
      </c>
      <c r="D57" s="4" t="s">
        <v>2808</v>
      </c>
      <c r="E57" s="4" t="s">
        <v>2809</v>
      </c>
      <c r="F57" s="4" t="s">
        <v>2620</v>
      </c>
      <c r="G57" s="4" t="s">
        <v>2810</v>
      </c>
      <c r="J57" s="4" t="s">
        <v>2824</v>
      </c>
    </row>
    <row r="58" spans="1:10">
      <c r="A58" s="4">
        <v>57</v>
      </c>
      <c r="B58" s="4" t="s">
        <v>2613</v>
      </c>
      <c r="C58" s="4" t="s">
        <v>92</v>
      </c>
      <c r="D58" s="4" t="s">
        <v>2811</v>
      </c>
      <c r="E58" s="4" t="s">
        <v>2812</v>
      </c>
      <c r="F58" s="4" t="s">
        <v>2620</v>
      </c>
      <c r="G58" s="4" t="s">
        <v>2813</v>
      </c>
      <c r="J58" s="4" t="s">
        <v>2824</v>
      </c>
    </row>
    <row r="59" spans="1:10">
      <c r="A59" s="4">
        <v>58</v>
      </c>
      <c r="B59" s="4" t="s">
        <v>2613</v>
      </c>
      <c r="C59" s="4" t="s">
        <v>92</v>
      </c>
      <c r="D59" s="4" t="s">
        <v>2814</v>
      </c>
      <c r="E59" s="4" t="s">
        <v>2815</v>
      </c>
      <c r="F59" s="4" t="s">
        <v>2620</v>
      </c>
      <c r="G59" s="4" t="s">
        <v>2816</v>
      </c>
      <c r="J59" s="4" t="s">
        <v>2824</v>
      </c>
    </row>
    <row r="60" spans="1:10">
      <c r="A60" s="4">
        <v>59</v>
      </c>
      <c r="B60" s="4" t="s">
        <v>2613</v>
      </c>
      <c r="C60" s="4" t="s">
        <v>92</v>
      </c>
      <c r="D60" s="4" t="s">
        <v>2817</v>
      </c>
      <c r="E60" s="4" t="s">
        <v>2818</v>
      </c>
      <c r="F60" s="4" t="s">
        <v>2802</v>
      </c>
      <c r="G60" s="4" t="s">
        <v>2819</v>
      </c>
      <c r="J60" s="4" t="s">
        <v>2824</v>
      </c>
    </row>
    <row r="61" spans="1:10">
      <c r="A61" s="4">
        <v>60</v>
      </c>
      <c r="B61" s="4" t="s">
        <v>2613</v>
      </c>
      <c r="C61" s="4" t="s">
        <v>92</v>
      </c>
      <c r="D61" s="4" t="s">
        <v>2820</v>
      </c>
      <c r="E61" s="4" t="s">
        <v>2821</v>
      </c>
      <c r="F61" s="4" t="s">
        <v>2822</v>
      </c>
      <c r="G61" s="4" t="s">
        <v>2823</v>
      </c>
      <c r="J61" s="4" t="s">
        <v>2824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">
    <tabColor indexed="47"/>
  </sheetPr>
  <dimension ref="A1:D958"/>
  <sheetViews>
    <sheetView showGridLines="0" zoomScaleNormal="100" workbookViewId="0"/>
  </sheetViews>
  <sheetFormatPr defaultRowHeight="11.25"/>
  <cols>
    <col min="1" max="1" width="9.140625" style="699"/>
  </cols>
  <sheetData>
    <row r="1" spans="1:4">
      <c r="A1" s="699" t="s">
        <v>2594</v>
      </c>
      <c r="B1" t="s">
        <v>554</v>
      </c>
      <c r="C1" t="s">
        <v>555</v>
      </c>
      <c r="D1" t="s">
        <v>2593</v>
      </c>
    </row>
    <row r="2" spans="1:4">
      <c r="A2" s="699">
        <v>1</v>
      </c>
      <c r="B2" t="s">
        <v>713</v>
      </c>
      <c r="C2" t="s">
        <v>713</v>
      </c>
      <c r="D2" t="s">
        <v>714</v>
      </c>
    </row>
    <row r="3" spans="1:4">
      <c r="A3" s="699">
        <v>2</v>
      </c>
      <c r="B3" t="s">
        <v>713</v>
      </c>
      <c r="C3" t="s">
        <v>715</v>
      </c>
      <c r="D3" t="s">
        <v>716</v>
      </c>
    </row>
    <row r="4" spans="1:4">
      <c r="A4" s="699">
        <v>3</v>
      </c>
      <c r="B4" t="s">
        <v>713</v>
      </c>
      <c r="C4" t="s">
        <v>717</v>
      </c>
      <c r="D4" t="s">
        <v>718</v>
      </c>
    </row>
    <row r="5" spans="1:4">
      <c r="A5" s="699">
        <v>4</v>
      </c>
      <c r="B5" t="s">
        <v>713</v>
      </c>
      <c r="C5" t="s">
        <v>719</v>
      </c>
      <c r="D5" t="s">
        <v>720</v>
      </c>
    </row>
    <row r="6" spans="1:4">
      <c r="A6" s="699">
        <v>5</v>
      </c>
      <c r="B6" t="s">
        <v>713</v>
      </c>
      <c r="C6" t="s">
        <v>721</v>
      </c>
      <c r="D6" t="s">
        <v>722</v>
      </c>
    </row>
    <row r="7" spans="1:4">
      <c r="A7" s="699">
        <v>6</v>
      </c>
      <c r="B7" t="s">
        <v>713</v>
      </c>
      <c r="C7" t="s">
        <v>723</v>
      </c>
      <c r="D7" t="s">
        <v>724</v>
      </c>
    </row>
    <row r="8" spans="1:4">
      <c r="A8" s="699">
        <v>7</v>
      </c>
      <c r="B8" t="s">
        <v>713</v>
      </c>
      <c r="C8" t="s">
        <v>725</v>
      </c>
      <c r="D8" t="s">
        <v>726</v>
      </c>
    </row>
    <row r="9" spans="1:4">
      <c r="A9" s="699">
        <v>8</v>
      </c>
      <c r="B9" t="s">
        <v>713</v>
      </c>
      <c r="C9" t="s">
        <v>727</v>
      </c>
      <c r="D9" t="s">
        <v>728</v>
      </c>
    </row>
    <row r="10" spans="1:4">
      <c r="A10" s="699">
        <v>9</v>
      </c>
      <c r="B10" t="s">
        <v>713</v>
      </c>
      <c r="C10" t="s">
        <v>729</v>
      </c>
      <c r="D10" t="s">
        <v>730</v>
      </c>
    </row>
    <row r="11" spans="1:4">
      <c r="A11" s="699">
        <v>10</v>
      </c>
      <c r="B11" t="s">
        <v>713</v>
      </c>
      <c r="C11" t="s">
        <v>731</v>
      </c>
      <c r="D11" t="s">
        <v>732</v>
      </c>
    </row>
    <row r="12" spans="1:4">
      <c r="A12" s="699">
        <v>11</v>
      </c>
      <c r="B12" t="s">
        <v>713</v>
      </c>
      <c r="C12" t="s">
        <v>733</v>
      </c>
      <c r="D12" t="s">
        <v>734</v>
      </c>
    </row>
    <row r="13" spans="1:4">
      <c r="A13" s="699">
        <v>12</v>
      </c>
      <c r="B13" t="s">
        <v>713</v>
      </c>
      <c r="C13" t="s">
        <v>735</v>
      </c>
      <c r="D13" t="s">
        <v>736</v>
      </c>
    </row>
    <row r="14" spans="1:4">
      <c r="A14" s="699">
        <v>13</v>
      </c>
      <c r="B14" t="s">
        <v>713</v>
      </c>
      <c r="C14" t="s">
        <v>737</v>
      </c>
      <c r="D14" t="s">
        <v>738</v>
      </c>
    </row>
    <row r="15" spans="1:4">
      <c r="A15" s="699">
        <v>14</v>
      </c>
      <c r="B15" t="s">
        <v>713</v>
      </c>
      <c r="C15" t="s">
        <v>739</v>
      </c>
      <c r="D15" t="s">
        <v>740</v>
      </c>
    </row>
    <row r="16" spans="1:4">
      <c r="A16" s="699">
        <v>15</v>
      </c>
      <c r="B16" t="s">
        <v>713</v>
      </c>
      <c r="C16" t="s">
        <v>741</v>
      </c>
      <c r="D16" t="s">
        <v>742</v>
      </c>
    </row>
    <row r="17" spans="1:4">
      <c r="A17" s="699">
        <v>16</v>
      </c>
      <c r="B17" t="s">
        <v>713</v>
      </c>
      <c r="C17" t="s">
        <v>743</v>
      </c>
      <c r="D17" t="s">
        <v>744</v>
      </c>
    </row>
    <row r="18" spans="1:4">
      <c r="A18" s="699">
        <v>17</v>
      </c>
      <c r="B18" t="s">
        <v>713</v>
      </c>
      <c r="C18" t="s">
        <v>745</v>
      </c>
      <c r="D18" t="s">
        <v>746</v>
      </c>
    </row>
    <row r="19" spans="1:4">
      <c r="A19" s="699">
        <v>18</v>
      </c>
      <c r="B19" t="s">
        <v>713</v>
      </c>
      <c r="C19" t="s">
        <v>747</v>
      </c>
      <c r="D19" t="s">
        <v>748</v>
      </c>
    </row>
    <row r="20" spans="1:4">
      <c r="A20" s="699">
        <v>19</v>
      </c>
      <c r="B20" t="s">
        <v>713</v>
      </c>
      <c r="C20" t="s">
        <v>749</v>
      </c>
      <c r="D20" t="s">
        <v>750</v>
      </c>
    </row>
    <row r="21" spans="1:4">
      <c r="A21" s="699">
        <v>20</v>
      </c>
      <c r="B21" t="s">
        <v>713</v>
      </c>
      <c r="C21" t="s">
        <v>751</v>
      </c>
      <c r="D21" t="s">
        <v>752</v>
      </c>
    </row>
    <row r="22" spans="1:4">
      <c r="A22" s="699">
        <v>21</v>
      </c>
      <c r="B22" t="s">
        <v>713</v>
      </c>
      <c r="C22" t="s">
        <v>753</v>
      </c>
      <c r="D22" t="s">
        <v>754</v>
      </c>
    </row>
    <row r="23" spans="1:4">
      <c r="A23" s="699">
        <v>22</v>
      </c>
      <c r="B23" t="s">
        <v>713</v>
      </c>
      <c r="C23" t="s">
        <v>755</v>
      </c>
      <c r="D23" t="s">
        <v>756</v>
      </c>
    </row>
    <row r="24" spans="1:4">
      <c r="A24" s="699">
        <v>23</v>
      </c>
      <c r="B24" t="s">
        <v>713</v>
      </c>
      <c r="C24" t="s">
        <v>757</v>
      </c>
      <c r="D24" t="s">
        <v>758</v>
      </c>
    </row>
    <row r="25" spans="1:4">
      <c r="A25" s="699">
        <v>24</v>
      </c>
      <c r="B25" t="s">
        <v>759</v>
      </c>
      <c r="C25" t="s">
        <v>761</v>
      </c>
      <c r="D25" t="s">
        <v>762</v>
      </c>
    </row>
    <row r="26" spans="1:4">
      <c r="A26" s="699">
        <v>25</v>
      </c>
      <c r="B26" t="s">
        <v>759</v>
      </c>
      <c r="C26" t="s">
        <v>759</v>
      </c>
      <c r="D26" t="s">
        <v>760</v>
      </c>
    </row>
    <row r="27" spans="1:4">
      <c r="A27" s="699">
        <v>26</v>
      </c>
      <c r="B27" t="s">
        <v>759</v>
      </c>
      <c r="C27" t="s">
        <v>763</v>
      </c>
      <c r="D27" t="s">
        <v>764</v>
      </c>
    </row>
    <row r="28" spans="1:4">
      <c r="A28" s="699">
        <v>27</v>
      </c>
      <c r="B28" t="s">
        <v>759</v>
      </c>
      <c r="C28" t="s">
        <v>765</v>
      </c>
      <c r="D28" t="s">
        <v>766</v>
      </c>
    </row>
    <row r="29" spans="1:4">
      <c r="A29" s="699">
        <v>28</v>
      </c>
      <c r="B29" t="s">
        <v>759</v>
      </c>
      <c r="C29" t="s">
        <v>767</v>
      </c>
      <c r="D29" t="s">
        <v>768</v>
      </c>
    </row>
    <row r="30" spans="1:4">
      <c r="A30" s="699">
        <v>29</v>
      </c>
      <c r="B30" t="s">
        <v>759</v>
      </c>
      <c r="C30" t="s">
        <v>769</v>
      </c>
      <c r="D30" t="s">
        <v>770</v>
      </c>
    </row>
    <row r="31" spans="1:4">
      <c r="A31" s="699">
        <v>30</v>
      </c>
      <c r="B31" t="s">
        <v>759</v>
      </c>
      <c r="C31" t="s">
        <v>771</v>
      </c>
      <c r="D31" t="s">
        <v>772</v>
      </c>
    </row>
    <row r="32" spans="1:4">
      <c r="A32" s="699">
        <v>31</v>
      </c>
      <c r="B32" t="s">
        <v>759</v>
      </c>
      <c r="C32" t="s">
        <v>773</v>
      </c>
      <c r="D32" t="s">
        <v>774</v>
      </c>
    </row>
    <row r="33" spans="1:4">
      <c r="A33" s="699">
        <v>32</v>
      </c>
      <c r="B33" t="s">
        <v>759</v>
      </c>
      <c r="C33" t="s">
        <v>775</v>
      </c>
      <c r="D33" t="s">
        <v>776</v>
      </c>
    </row>
    <row r="34" spans="1:4">
      <c r="A34" s="699">
        <v>33</v>
      </c>
      <c r="B34" t="s">
        <v>759</v>
      </c>
      <c r="C34" t="s">
        <v>777</v>
      </c>
      <c r="D34" t="s">
        <v>778</v>
      </c>
    </row>
    <row r="35" spans="1:4">
      <c r="A35" s="699">
        <v>34</v>
      </c>
      <c r="B35" t="s">
        <v>759</v>
      </c>
      <c r="C35" t="s">
        <v>779</v>
      </c>
      <c r="D35" t="s">
        <v>780</v>
      </c>
    </row>
    <row r="36" spans="1:4">
      <c r="A36" s="699">
        <v>35</v>
      </c>
      <c r="B36" t="s">
        <v>759</v>
      </c>
      <c r="C36" t="s">
        <v>781</v>
      </c>
      <c r="D36" t="s">
        <v>782</v>
      </c>
    </row>
    <row r="37" spans="1:4">
      <c r="A37" s="699">
        <v>36</v>
      </c>
      <c r="B37" t="s">
        <v>759</v>
      </c>
      <c r="C37" t="s">
        <v>783</v>
      </c>
      <c r="D37" t="s">
        <v>784</v>
      </c>
    </row>
    <row r="38" spans="1:4">
      <c r="A38" s="699">
        <v>37</v>
      </c>
      <c r="B38" t="s">
        <v>759</v>
      </c>
      <c r="C38" t="s">
        <v>785</v>
      </c>
      <c r="D38" t="s">
        <v>786</v>
      </c>
    </row>
    <row r="39" spans="1:4">
      <c r="A39" s="699">
        <v>38</v>
      </c>
      <c r="B39" t="s">
        <v>759</v>
      </c>
      <c r="C39" t="s">
        <v>787</v>
      </c>
      <c r="D39" t="s">
        <v>788</v>
      </c>
    </row>
    <row r="40" spans="1:4">
      <c r="A40" s="699">
        <v>39</v>
      </c>
      <c r="B40" t="s">
        <v>759</v>
      </c>
      <c r="C40" t="s">
        <v>789</v>
      </c>
      <c r="D40" t="s">
        <v>790</v>
      </c>
    </row>
    <row r="41" spans="1:4">
      <c r="A41" s="699">
        <v>40</v>
      </c>
      <c r="B41" t="s">
        <v>759</v>
      </c>
      <c r="C41" t="s">
        <v>791</v>
      </c>
      <c r="D41" t="s">
        <v>792</v>
      </c>
    </row>
    <row r="42" spans="1:4">
      <c r="A42" s="699">
        <v>41</v>
      </c>
      <c r="B42" t="s">
        <v>759</v>
      </c>
      <c r="C42" t="s">
        <v>793</v>
      </c>
      <c r="D42" t="s">
        <v>794</v>
      </c>
    </row>
    <row r="43" spans="1:4">
      <c r="A43" s="699">
        <v>42</v>
      </c>
      <c r="B43" t="s">
        <v>759</v>
      </c>
      <c r="C43" t="s">
        <v>795</v>
      </c>
      <c r="D43" t="s">
        <v>796</v>
      </c>
    </row>
    <row r="44" spans="1:4">
      <c r="A44" s="699">
        <v>43</v>
      </c>
      <c r="B44" t="s">
        <v>759</v>
      </c>
      <c r="C44" t="s">
        <v>797</v>
      </c>
      <c r="D44" t="s">
        <v>798</v>
      </c>
    </row>
    <row r="45" spans="1:4">
      <c r="A45" s="699">
        <v>44</v>
      </c>
      <c r="B45" t="s">
        <v>759</v>
      </c>
      <c r="C45" t="s">
        <v>799</v>
      </c>
      <c r="D45" t="s">
        <v>800</v>
      </c>
    </row>
    <row r="46" spans="1:4">
      <c r="A46" s="699">
        <v>45</v>
      </c>
      <c r="B46" t="s">
        <v>759</v>
      </c>
      <c r="C46" t="s">
        <v>801</v>
      </c>
      <c r="D46" t="s">
        <v>802</v>
      </c>
    </row>
    <row r="47" spans="1:4">
      <c r="A47" s="699">
        <v>46</v>
      </c>
      <c r="B47" t="s">
        <v>759</v>
      </c>
      <c r="C47" t="s">
        <v>803</v>
      </c>
      <c r="D47" t="s">
        <v>804</v>
      </c>
    </row>
    <row r="48" spans="1:4">
      <c r="A48" s="699">
        <v>47</v>
      </c>
      <c r="B48" t="s">
        <v>759</v>
      </c>
      <c r="C48" t="s">
        <v>805</v>
      </c>
      <c r="D48" t="s">
        <v>806</v>
      </c>
    </row>
    <row r="49" spans="1:4">
      <c r="A49" s="699">
        <v>48</v>
      </c>
      <c r="B49" t="s">
        <v>759</v>
      </c>
      <c r="C49" t="s">
        <v>807</v>
      </c>
      <c r="D49" t="s">
        <v>808</v>
      </c>
    </row>
    <row r="50" spans="1:4">
      <c r="A50" s="699">
        <v>49</v>
      </c>
      <c r="B50" t="s">
        <v>759</v>
      </c>
      <c r="C50" t="s">
        <v>809</v>
      </c>
      <c r="D50" t="s">
        <v>810</v>
      </c>
    </row>
    <row r="51" spans="1:4">
      <c r="A51" s="699">
        <v>50</v>
      </c>
      <c r="B51" t="s">
        <v>759</v>
      </c>
      <c r="C51" t="s">
        <v>811</v>
      </c>
      <c r="D51" t="s">
        <v>812</v>
      </c>
    </row>
    <row r="52" spans="1:4">
      <c r="A52" s="699">
        <v>51</v>
      </c>
      <c r="B52" t="s">
        <v>759</v>
      </c>
      <c r="C52" t="s">
        <v>813</v>
      </c>
      <c r="D52" t="s">
        <v>814</v>
      </c>
    </row>
    <row r="53" spans="1:4">
      <c r="A53" s="699">
        <v>52</v>
      </c>
      <c r="B53" t="s">
        <v>759</v>
      </c>
      <c r="C53" t="s">
        <v>815</v>
      </c>
      <c r="D53" t="s">
        <v>816</v>
      </c>
    </row>
    <row r="54" spans="1:4">
      <c r="A54" s="699">
        <v>53</v>
      </c>
      <c r="B54" t="s">
        <v>817</v>
      </c>
      <c r="C54" t="s">
        <v>817</v>
      </c>
      <c r="D54" t="s">
        <v>818</v>
      </c>
    </row>
    <row r="55" spans="1:4">
      <c r="A55" s="699">
        <v>54</v>
      </c>
      <c r="B55" t="s">
        <v>817</v>
      </c>
      <c r="C55" t="s">
        <v>819</v>
      </c>
      <c r="D55" t="s">
        <v>820</v>
      </c>
    </row>
    <row r="56" spans="1:4">
      <c r="A56" s="699">
        <v>55</v>
      </c>
      <c r="B56" t="s">
        <v>817</v>
      </c>
      <c r="C56" t="s">
        <v>821</v>
      </c>
      <c r="D56" t="s">
        <v>822</v>
      </c>
    </row>
    <row r="57" spans="1:4">
      <c r="A57" s="699">
        <v>56</v>
      </c>
      <c r="B57" t="s">
        <v>817</v>
      </c>
      <c r="C57" t="s">
        <v>823</v>
      </c>
      <c r="D57" t="s">
        <v>824</v>
      </c>
    </row>
    <row r="58" spans="1:4">
      <c r="A58" s="699">
        <v>57</v>
      </c>
      <c r="B58" t="s">
        <v>817</v>
      </c>
      <c r="C58" t="s">
        <v>825</v>
      </c>
      <c r="D58" t="s">
        <v>826</v>
      </c>
    </row>
    <row r="59" spans="1:4">
      <c r="A59" s="699">
        <v>58</v>
      </c>
      <c r="B59" t="s">
        <v>817</v>
      </c>
      <c r="C59" t="s">
        <v>827</v>
      </c>
      <c r="D59" t="s">
        <v>828</v>
      </c>
    </row>
    <row r="60" spans="1:4">
      <c r="A60" s="699">
        <v>59</v>
      </c>
      <c r="B60" t="s">
        <v>817</v>
      </c>
      <c r="C60" t="s">
        <v>829</v>
      </c>
      <c r="D60" t="s">
        <v>830</v>
      </c>
    </row>
    <row r="61" spans="1:4">
      <c r="A61" s="699">
        <v>60</v>
      </c>
      <c r="B61" t="s">
        <v>817</v>
      </c>
      <c r="C61" t="s">
        <v>831</v>
      </c>
      <c r="D61" t="s">
        <v>832</v>
      </c>
    </row>
    <row r="62" spans="1:4">
      <c r="A62" s="699">
        <v>61</v>
      </c>
      <c r="B62" t="s">
        <v>817</v>
      </c>
      <c r="C62" t="s">
        <v>833</v>
      </c>
      <c r="D62" t="s">
        <v>834</v>
      </c>
    </row>
    <row r="63" spans="1:4">
      <c r="A63" s="699">
        <v>62</v>
      </c>
      <c r="B63" t="s">
        <v>817</v>
      </c>
      <c r="C63" t="s">
        <v>835</v>
      </c>
      <c r="D63" t="s">
        <v>836</v>
      </c>
    </row>
    <row r="64" spans="1:4">
      <c r="A64" s="699">
        <v>63</v>
      </c>
      <c r="B64" t="s">
        <v>817</v>
      </c>
      <c r="C64" t="s">
        <v>837</v>
      </c>
      <c r="D64" t="s">
        <v>838</v>
      </c>
    </row>
    <row r="65" spans="1:4">
      <c r="A65" s="699">
        <v>64</v>
      </c>
      <c r="B65" t="s">
        <v>817</v>
      </c>
      <c r="C65" t="s">
        <v>839</v>
      </c>
      <c r="D65" t="s">
        <v>840</v>
      </c>
    </row>
    <row r="66" spans="1:4">
      <c r="A66" s="699">
        <v>65</v>
      </c>
      <c r="B66" t="s">
        <v>817</v>
      </c>
      <c r="C66" t="s">
        <v>841</v>
      </c>
      <c r="D66" t="s">
        <v>842</v>
      </c>
    </row>
    <row r="67" spans="1:4">
      <c r="A67" s="699">
        <v>66</v>
      </c>
      <c r="B67" t="s">
        <v>817</v>
      </c>
      <c r="C67" t="s">
        <v>843</v>
      </c>
      <c r="D67" t="s">
        <v>844</v>
      </c>
    </row>
    <row r="68" spans="1:4">
      <c r="A68" s="699">
        <v>67</v>
      </c>
      <c r="B68" t="s">
        <v>817</v>
      </c>
      <c r="C68" t="s">
        <v>845</v>
      </c>
      <c r="D68" t="s">
        <v>846</v>
      </c>
    </row>
    <row r="69" spans="1:4">
      <c r="A69" s="699">
        <v>68</v>
      </c>
      <c r="B69" t="s">
        <v>817</v>
      </c>
      <c r="C69" t="s">
        <v>847</v>
      </c>
      <c r="D69" t="s">
        <v>848</v>
      </c>
    </row>
    <row r="70" spans="1:4">
      <c r="A70" s="699">
        <v>69</v>
      </c>
      <c r="B70" t="s">
        <v>817</v>
      </c>
      <c r="C70" t="s">
        <v>849</v>
      </c>
      <c r="D70" t="s">
        <v>850</v>
      </c>
    </row>
    <row r="71" spans="1:4">
      <c r="A71" s="699">
        <v>70</v>
      </c>
      <c r="B71" t="s">
        <v>817</v>
      </c>
      <c r="C71" t="s">
        <v>851</v>
      </c>
      <c r="D71" t="s">
        <v>852</v>
      </c>
    </row>
    <row r="72" spans="1:4">
      <c r="A72" s="699">
        <v>71</v>
      </c>
      <c r="B72" t="s">
        <v>817</v>
      </c>
      <c r="C72" t="s">
        <v>853</v>
      </c>
      <c r="D72" t="s">
        <v>854</v>
      </c>
    </row>
    <row r="73" spans="1:4">
      <c r="A73" s="699">
        <v>72</v>
      </c>
      <c r="B73" t="s">
        <v>817</v>
      </c>
      <c r="C73" t="s">
        <v>855</v>
      </c>
      <c r="D73" t="s">
        <v>856</v>
      </c>
    </row>
    <row r="74" spans="1:4">
      <c r="A74" s="699">
        <v>73</v>
      </c>
      <c r="B74" t="s">
        <v>817</v>
      </c>
      <c r="C74" t="s">
        <v>857</v>
      </c>
      <c r="D74" t="s">
        <v>858</v>
      </c>
    </row>
    <row r="75" spans="1:4">
      <c r="A75" s="699">
        <v>74</v>
      </c>
      <c r="B75" t="s">
        <v>817</v>
      </c>
      <c r="C75" t="s">
        <v>859</v>
      </c>
      <c r="D75" t="s">
        <v>860</v>
      </c>
    </row>
    <row r="76" spans="1:4">
      <c r="A76" s="699">
        <v>75</v>
      </c>
      <c r="B76" t="s">
        <v>861</v>
      </c>
      <c r="C76" t="s">
        <v>863</v>
      </c>
      <c r="D76" t="s">
        <v>864</v>
      </c>
    </row>
    <row r="77" spans="1:4">
      <c r="A77" s="699">
        <v>76</v>
      </c>
      <c r="B77" t="s">
        <v>861</v>
      </c>
      <c r="C77" t="s">
        <v>865</v>
      </c>
      <c r="D77" t="s">
        <v>866</v>
      </c>
    </row>
    <row r="78" spans="1:4">
      <c r="A78" s="699">
        <v>77</v>
      </c>
      <c r="B78" t="s">
        <v>861</v>
      </c>
      <c r="C78" t="s">
        <v>867</v>
      </c>
      <c r="D78" t="s">
        <v>868</v>
      </c>
    </row>
    <row r="79" spans="1:4">
      <c r="A79" s="699">
        <v>78</v>
      </c>
      <c r="B79" t="s">
        <v>861</v>
      </c>
      <c r="C79" t="s">
        <v>861</v>
      </c>
      <c r="D79" t="s">
        <v>862</v>
      </c>
    </row>
    <row r="80" spans="1:4">
      <c r="A80" s="699">
        <v>79</v>
      </c>
      <c r="B80" t="s">
        <v>861</v>
      </c>
      <c r="C80" t="s">
        <v>869</v>
      </c>
      <c r="D80" t="s">
        <v>870</v>
      </c>
    </row>
    <row r="81" spans="1:4">
      <c r="A81" s="699">
        <v>80</v>
      </c>
      <c r="B81" t="s">
        <v>861</v>
      </c>
      <c r="C81" t="s">
        <v>871</v>
      </c>
      <c r="D81" t="s">
        <v>872</v>
      </c>
    </row>
    <row r="82" spans="1:4">
      <c r="A82" s="699">
        <v>81</v>
      </c>
      <c r="B82" t="s">
        <v>861</v>
      </c>
      <c r="C82" t="s">
        <v>873</v>
      </c>
      <c r="D82" t="s">
        <v>874</v>
      </c>
    </row>
    <row r="83" spans="1:4">
      <c r="A83" s="699">
        <v>82</v>
      </c>
      <c r="B83" t="s">
        <v>861</v>
      </c>
      <c r="C83" t="s">
        <v>875</v>
      </c>
      <c r="D83" t="s">
        <v>876</v>
      </c>
    </row>
    <row r="84" spans="1:4">
      <c r="A84" s="699">
        <v>83</v>
      </c>
      <c r="B84" t="s">
        <v>861</v>
      </c>
      <c r="C84" t="s">
        <v>877</v>
      </c>
      <c r="D84" t="s">
        <v>878</v>
      </c>
    </row>
    <row r="85" spans="1:4">
      <c r="A85" s="699">
        <v>84</v>
      </c>
      <c r="B85" t="s">
        <v>861</v>
      </c>
      <c r="C85" t="s">
        <v>879</v>
      </c>
      <c r="D85" t="s">
        <v>880</v>
      </c>
    </row>
    <row r="86" spans="1:4">
      <c r="A86" s="699">
        <v>85</v>
      </c>
      <c r="B86" t="s">
        <v>861</v>
      </c>
      <c r="C86" t="s">
        <v>881</v>
      </c>
      <c r="D86" t="s">
        <v>882</v>
      </c>
    </row>
    <row r="87" spans="1:4">
      <c r="A87" s="699">
        <v>86</v>
      </c>
      <c r="B87" t="s">
        <v>861</v>
      </c>
      <c r="C87" t="s">
        <v>883</v>
      </c>
      <c r="D87" t="s">
        <v>884</v>
      </c>
    </row>
    <row r="88" spans="1:4">
      <c r="A88" s="699">
        <v>87</v>
      </c>
      <c r="B88" t="s">
        <v>861</v>
      </c>
      <c r="C88" t="s">
        <v>885</v>
      </c>
      <c r="D88" t="s">
        <v>886</v>
      </c>
    </row>
    <row r="89" spans="1:4">
      <c r="A89" s="699">
        <v>88</v>
      </c>
      <c r="B89" t="s">
        <v>861</v>
      </c>
      <c r="C89" t="s">
        <v>887</v>
      </c>
      <c r="D89" t="s">
        <v>888</v>
      </c>
    </row>
    <row r="90" spans="1:4">
      <c r="A90" s="699">
        <v>89</v>
      </c>
      <c r="B90" t="s">
        <v>861</v>
      </c>
      <c r="C90" t="s">
        <v>889</v>
      </c>
      <c r="D90" t="s">
        <v>890</v>
      </c>
    </row>
    <row r="91" spans="1:4">
      <c r="A91" s="699">
        <v>90</v>
      </c>
      <c r="B91" t="s">
        <v>861</v>
      </c>
      <c r="C91" t="s">
        <v>891</v>
      </c>
      <c r="D91" t="s">
        <v>892</v>
      </c>
    </row>
    <row r="92" spans="1:4">
      <c r="A92" s="699">
        <v>91</v>
      </c>
      <c r="B92" t="s">
        <v>861</v>
      </c>
      <c r="C92" t="s">
        <v>893</v>
      </c>
      <c r="D92" t="s">
        <v>894</v>
      </c>
    </row>
    <row r="93" spans="1:4">
      <c r="A93" s="699">
        <v>92</v>
      </c>
      <c r="B93" t="s">
        <v>861</v>
      </c>
      <c r="C93" t="s">
        <v>895</v>
      </c>
      <c r="D93" t="s">
        <v>896</v>
      </c>
    </row>
    <row r="94" spans="1:4">
      <c r="A94" s="699">
        <v>93</v>
      </c>
      <c r="B94" t="s">
        <v>861</v>
      </c>
      <c r="C94" t="s">
        <v>897</v>
      </c>
      <c r="D94" t="s">
        <v>898</v>
      </c>
    </row>
    <row r="95" spans="1:4">
      <c r="A95" s="699">
        <v>94</v>
      </c>
      <c r="B95" t="s">
        <v>861</v>
      </c>
      <c r="C95" t="s">
        <v>899</v>
      </c>
      <c r="D95" t="s">
        <v>900</v>
      </c>
    </row>
    <row r="96" spans="1:4">
      <c r="A96" s="699">
        <v>95</v>
      </c>
      <c r="B96" t="s">
        <v>861</v>
      </c>
      <c r="C96" t="s">
        <v>901</v>
      </c>
      <c r="D96" t="s">
        <v>902</v>
      </c>
    </row>
    <row r="97" spans="1:4">
      <c r="A97" s="699">
        <v>96</v>
      </c>
      <c r="B97" t="s">
        <v>861</v>
      </c>
      <c r="C97" t="s">
        <v>903</v>
      </c>
      <c r="D97" t="s">
        <v>904</v>
      </c>
    </row>
    <row r="98" spans="1:4">
      <c r="A98" s="699">
        <v>97</v>
      </c>
      <c r="B98" t="s">
        <v>861</v>
      </c>
      <c r="C98" t="s">
        <v>905</v>
      </c>
      <c r="D98" t="s">
        <v>906</v>
      </c>
    </row>
    <row r="99" spans="1:4">
      <c r="A99" s="699">
        <v>98</v>
      </c>
      <c r="B99" t="s">
        <v>861</v>
      </c>
      <c r="C99" t="s">
        <v>801</v>
      </c>
      <c r="D99" t="s">
        <v>907</v>
      </c>
    </row>
    <row r="100" spans="1:4">
      <c r="A100" s="699">
        <v>99</v>
      </c>
      <c r="B100" t="s">
        <v>861</v>
      </c>
      <c r="C100" t="s">
        <v>908</v>
      </c>
      <c r="D100" t="s">
        <v>909</v>
      </c>
    </row>
    <row r="101" spans="1:4">
      <c r="A101" s="699">
        <v>100</v>
      </c>
      <c r="B101" t="s">
        <v>861</v>
      </c>
      <c r="C101" t="s">
        <v>910</v>
      </c>
      <c r="D101" t="s">
        <v>911</v>
      </c>
    </row>
    <row r="102" spans="1:4">
      <c r="A102" s="699">
        <v>101</v>
      </c>
      <c r="B102" t="s">
        <v>861</v>
      </c>
      <c r="C102" t="s">
        <v>912</v>
      </c>
      <c r="D102" t="s">
        <v>913</v>
      </c>
    </row>
    <row r="103" spans="1:4">
      <c r="A103" s="699">
        <v>102</v>
      </c>
      <c r="B103" t="s">
        <v>914</v>
      </c>
      <c r="C103" t="s">
        <v>914</v>
      </c>
      <c r="D103" t="s">
        <v>915</v>
      </c>
    </row>
    <row r="104" spans="1:4">
      <c r="A104" s="699">
        <v>103</v>
      </c>
      <c r="B104" t="s">
        <v>914</v>
      </c>
      <c r="C104" t="s">
        <v>916</v>
      </c>
      <c r="D104" t="s">
        <v>917</v>
      </c>
    </row>
    <row r="105" spans="1:4">
      <c r="A105" s="699">
        <v>104</v>
      </c>
      <c r="B105" t="s">
        <v>914</v>
      </c>
      <c r="C105" t="s">
        <v>918</v>
      </c>
      <c r="D105" t="s">
        <v>919</v>
      </c>
    </row>
    <row r="106" spans="1:4">
      <c r="A106" s="699">
        <v>105</v>
      </c>
      <c r="B106" t="s">
        <v>914</v>
      </c>
      <c r="C106" t="s">
        <v>920</v>
      </c>
      <c r="D106" t="s">
        <v>921</v>
      </c>
    </row>
    <row r="107" spans="1:4">
      <c r="A107" s="699">
        <v>106</v>
      </c>
      <c r="B107" t="s">
        <v>914</v>
      </c>
      <c r="C107" t="s">
        <v>922</v>
      </c>
      <c r="D107" t="s">
        <v>923</v>
      </c>
    </row>
    <row r="108" spans="1:4">
      <c r="A108" s="699">
        <v>107</v>
      </c>
      <c r="B108" t="s">
        <v>914</v>
      </c>
      <c r="C108" t="s">
        <v>924</v>
      </c>
      <c r="D108" t="s">
        <v>925</v>
      </c>
    </row>
    <row r="109" spans="1:4">
      <c r="A109" s="699">
        <v>108</v>
      </c>
      <c r="B109" t="s">
        <v>914</v>
      </c>
      <c r="C109" t="s">
        <v>926</v>
      </c>
      <c r="D109" t="s">
        <v>927</v>
      </c>
    </row>
    <row r="110" spans="1:4">
      <c r="A110" s="699">
        <v>109</v>
      </c>
      <c r="B110" t="s">
        <v>914</v>
      </c>
      <c r="C110" t="s">
        <v>928</v>
      </c>
      <c r="D110" t="s">
        <v>929</v>
      </c>
    </row>
    <row r="111" spans="1:4">
      <c r="A111" s="699">
        <v>110</v>
      </c>
      <c r="B111" t="s">
        <v>914</v>
      </c>
      <c r="C111" t="s">
        <v>930</v>
      </c>
      <c r="D111" t="s">
        <v>931</v>
      </c>
    </row>
    <row r="112" spans="1:4">
      <c r="A112" s="699">
        <v>111</v>
      </c>
      <c r="B112" t="s">
        <v>914</v>
      </c>
      <c r="C112" t="s">
        <v>932</v>
      </c>
      <c r="D112" t="s">
        <v>933</v>
      </c>
    </row>
    <row r="113" spans="1:4">
      <c r="A113" s="699">
        <v>112</v>
      </c>
      <c r="B113" t="s">
        <v>914</v>
      </c>
      <c r="C113" t="s">
        <v>934</v>
      </c>
      <c r="D113" t="s">
        <v>935</v>
      </c>
    </row>
    <row r="114" spans="1:4">
      <c r="A114" s="699">
        <v>113</v>
      </c>
      <c r="B114" t="s">
        <v>914</v>
      </c>
      <c r="C114" t="s">
        <v>936</v>
      </c>
      <c r="D114" t="s">
        <v>937</v>
      </c>
    </row>
    <row r="115" spans="1:4">
      <c r="A115" s="699">
        <v>114</v>
      </c>
      <c r="B115" t="s">
        <v>914</v>
      </c>
      <c r="C115" t="s">
        <v>938</v>
      </c>
      <c r="D115" t="s">
        <v>939</v>
      </c>
    </row>
    <row r="116" spans="1:4">
      <c r="A116" s="699">
        <v>115</v>
      </c>
      <c r="B116" t="s">
        <v>914</v>
      </c>
      <c r="C116" t="s">
        <v>940</v>
      </c>
      <c r="D116" t="s">
        <v>941</v>
      </c>
    </row>
    <row r="117" spans="1:4">
      <c r="A117" s="699">
        <v>116</v>
      </c>
      <c r="B117" t="s">
        <v>914</v>
      </c>
      <c r="C117" t="s">
        <v>942</v>
      </c>
      <c r="D117" t="s">
        <v>943</v>
      </c>
    </row>
    <row r="118" spans="1:4">
      <c r="A118" s="699">
        <v>117</v>
      </c>
      <c r="B118" t="s">
        <v>914</v>
      </c>
      <c r="C118" t="s">
        <v>944</v>
      </c>
      <c r="D118" t="s">
        <v>945</v>
      </c>
    </row>
    <row r="119" spans="1:4">
      <c r="A119" s="699">
        <v>118</v>
      </c>
      <c r="B119" t="s">
        <v>914</v>
      </c>
      <c r="C119" t="s">
        <v>946</v>
      </c>
      <c r="D119" t="s">
        <v>947</v>
      </c>
    </row>
    <row r="120" spans="1:4">
      <c r="A120" s="699">
        <v>119</v>
      </c>
      <c r="B120" t="s">
        <v>914</v>
      </c>
      <c r="C120" t="s">
        <v>948</v>
      </c>
      <c r="D120" t="s">
        <v>949</v>
      </c>
    </row>
    <row r="121" spans="1:4">
      <c r="A121" s="699">
        <v>120</v>
      </c>
      <c r="B121" t="s">
        <v>914</v>
      </c>
      <c r="C121" t="s">
        <v>950</v>
      </c>
      <c r="D121" t="s">
        <v>951</v>
      </c>
    </row>
    <row r="122" spans="1:4">
      <c r="A122" s="699">
        <v>121</v>
      </c>
      <c r="B122" t="s">
        <v>914</v>
      </c>
      <c r="C122" t="s">
        <v>952</v>
      </c>
      <c r="D122" t="s">
        <v>953</v>
      </c>
    </row>
    <row r="123" spans="1:4">
      <c r="A123" s="699">
        <v>122</v>
      </c>
      <c r="B123" t="s">
        <v>914</v>
      </c>
      <c r="C123" t="s">
        <v>954</v>
      </c>
      <c r="D123" t="s">
        <v>955</v>
      </c>
    </row>
    <row r="124" spans="1:4">
      <c r="A124" s="699">
        <v>123</v>
      </c>
      <c r="B124" t="s">
        <v>956</v>
      </c>
      <c r="C124" t="s">
        <v>956</v>
      </c>
      <c r="D124" t="s">
        <v>957</v>
      </c>
    </row>
    <row r="125" spans="1:4">
      <c r="A125" s="699">
        <v>124</v>
      </c>
      <c r="B125" t="s">
        <v>956</v>
      </c>
      <c r="C125" t="s">
        <v>958</v>
      </c>
      <c r="D125" t="s">
        <v>959</v>
      </c>
    </row>
    <row r="126" spans="1:4">
      <c r="A126" s="699">
        <v>125</v>
      </c>
      <c r="B126" t="s">
        <v>956</v>
      </c>
      <c r="C126" t="s">
        <v>960</v>
      </c>
      <c r="D126" t="s">
        <v>961</v>
      </c>
    </row>
    <row r="127" spans="1:4">
      <c r="A127" s="699">
        <v>126</v>
      </c>
      <c r="B127" t="s">
        <v>956</v>
      </c>
      <c r="C127" t="s">
        <v>962</v>
      </c>
      <c r="D127" t="s">
        <v>963</v>
      </c>
    </row>
    <row r="128" spans="1:4">
      <c r="A128" s="699">
        <v>127</v>
      </c>
      <c r="B128" t="s">
        <v>956</v>
      </c>
      <c r="C128" t="s">
        <v>964</v>
      </c>
      <c r="D128" t="s">
        <v>965</v>
      </c>
    </row>
    <row r="129" spans="1:4">
      <c r="A129" s="699">
        <v>128</v>
      </c>
      <c r="B129" t="s">
        <v>956</v>
      </c>
      <c r="C129" t="s">
        <v>966</v>
      </c>
      <c r="D129" t="s">
        <v>967</v>
      </c>
    </row>
    <row r="130" spans="1:4">
      <c r="A130" s="699">
        <v>129</v>
      </c>
      <c r="B130" t="s">
        <v>956</v>
      </c>
      <c r="C130" t="s">
        <v>968</v>
      </c>
      <c r="D130" t="s">
        <v>969</v>
      </c>
    </row>
    <row r="131" spans="1:4">
      <c r="A131" s="699">
        <v>130</v>
      </c>
      <c r="B131" t="s">
        <v>956</v>
      </c>
      <c r="C131" t="s">
        <v>970</v>
      </c>
      <c r="D131" t="s">
        <v>971</v>
      </c>
    </row>
    <row r="132" spans="1:4">
      <c r="A132" s="699">
        <v>131</v>
      </c>
      <c r="B132" t="s">
        <v>956</v>
      </c>
      <c r="C132" t="s">
        <v>972</v>
      </c>
      <c r="D132" t="s">
        <v>973</v>
      </c>
    </row>
    <row r="133" spans="1:4">
      <c r="A133" s="699">
        <v>132</v>
      </c>
      <c r="B133" t="s">
        <v>956</v>
      </c>
      <c r="C133" t="s">
        <v>974</v>
      </c>
      <c r="D133" t="s">
        <v>975</v>
      </c>
    </row>
    <row r="134" spans="1:4">
      <c r="A134" s="699">
        <v>133</v>
      </c>
      <c r="B134" t="s">
        <v>956</v>
      </c>
      <c r="C134" t="s">
        <v>976</v>
      </c>
      <c r="D134" t="s">
        <v>977</v>
      </c>
    </row>
    <row r="135" spans="1:4">
      <c r="A135" s="699">
        <v>134</v>
      </c>
      <c r="B135" t="s">
        <v>956</v>
      </c>
      <c r="C135" t="s">
        <v>978</v>
      </c>
      <c r="D135" t="s">
        <v>979</v>
      </c>
    </row>
    <row r="136" spans="1:4">
      <c r="A136" s="699">
        <v>135</v>
      </c>
      <c r="B136" t="s">
        <v>956</v>
      </c>
      <c r="C136" t="s">
        <v>980</v>
      </c>
      <c r="D136" t="s">
        <v>981</v>
      </c>
    </row>
    <row r="137" spans="1:4">
      <c r="A137" s="699">
        <v>136</v>
      </c>
      <c r="B137" t="s">
        <v>956</v>
      </c>
      <c r="C137" t="s">
        <v>982</v>
      </c>
      <c r="D137" t="s">
        <v>983</v>
      </c>
    </row>
    <row r="138" spans="1:4">
      <c r="A138" s="699">
        <v>137</v>
      </c>
      <c r="B138" t="s">
        <v>956</v>
      </c>
      <c r="C138" t="s">
        <v>984</v>
      </c>
      <c r="D138" t="s">
        <v>985</v>
      </c>
    </row>
    <row r="139" spans="1:4">
      <c r="A139" s="699">
        <v>138</v>
      </c>
      <c r="B139" t="s">
        <v>956</v>
      </c>
      <c r="C139" t="s">
        <v>986</v>
      </c>
      <c r="D139" t="s">
        <v>987</v>
      </c>
    </row>
    <row r="140" spans="1:4">
      <c r="A140" s="699">
        <v>139</v>
      </c>
      <c r="B140" t="s">
        <v>956</v>
      </c>
      <c r="C140" t="s">
        <v>988</v>
      </c>
      <c r="D140" t="s">
        <v>989</v>
      </c>
    </row>
    <row r="141" spans="1:4">
      <c r="A141" s="699">
        <v>140</v>
      </c>
      <c r="B141" t="s">
        <v>956</v>
      </c>
      <c r="C141" t="s">
        <v>990</v>
      </c>
      <c r="D141" t="s">
        <v>991</v>
      </c>
    </row>
    <row r="142" spans="1:4">
      <c r="A142" s="699">
        <v>141</v>
      </c>
      <c r="B142" t="s">
        <v>956</v>
      </c>
      <c r="C142" t="s">
        <v>992</v>
      </c>
      <c r="D142" t="s">
        <v>993</v>
      </c>
    </row>
    <row r="143" spans="1:4">
      <c r="A143" s="699">
        <v>142</v>
      </c>
      <c r="B143" t="s">
        <v>956</v>
      </c>
      <c r="C143" t="s">
        <v>994</v>
      </c>
      <c r="D143" t="s">
        <v>995</v>
      </c>
    </row>
    <row r="144" spans="1:4">
      <c r="A144" s="699">
        <v>143</v>
      </c>
      <c r="B144" t="s">
        <v>956</v>
      </c>
      <c r="C144" t="s">
        <v>996</v>
      </c>
      <c r="D144" t="s">
        <v>997</v>
      </c>
    </row>
    <row r="145" spans="1:4">
      <c r="A145" s="699">
        <v>144</v>
      </c>
      <c r="B145" t="s">
        <v>956</v>
      </c>
      <c r="C145" t="s">
        <v>998</v>
      </c>
      <c r="D145" t="s">
        <v>999</v>
      </c>
    </row>
    <row r="146" spans="1:4">
      <c r="A146" s="699">
        <v>145</v>
      </c>
      <c r="B146" t="s">
        <v>1000</v>
      </c>
      <c r="C146" t="s">
        <v>1002</v>
      </c>
      <c r="D146" t="s">
        <v>1003</v>
      </c>
    </row>
    <row r="147" spans="1:4">
      <c r="A147" s="699">
        <v>146</v>
      </c>
      <c r="B147" t="s">
        <v>1000</v>
      </c>
      <c r="C147" t="s">
        <v>1000</v>
      </c>
      <c r="D147" t="s">
        <v>1001</v>
      </c>
    </row>
    <row r="148" spans="1:4">
      <c r="A148" s="699">
        <v>147</v>
      </c>
      <c r="B148" t="s">
        <v>1000</v>
      </c>
      <c r="C148" t="s">
        <v>1004</v>
      </c>
      <c r="D148" t="s">
        <v>1005</v>
      </c>
    </row>
    <row r="149" spans="1:4">
      <c r="A149" s="699">
        <v>148</v>
      </c>
      <c r="B149" t="s">
        <v>1000</v>
      </c>
      <c r="C149" t="s">
        <v>958</v>
      </c>
      <c r="D149" t="s">
        <v>1006</v>
      </c>
    </row>
    <row r="150" spans="1:4">
      <c r="A150" s="699">
        <v>149</v>
      </c>
      <c r="B150" t="s">
        <v>1000</v>
      </c>
      <c r="C150" t="s">
        <v>1007</v>
      </c>
      <c r="D150" t="s">
        <v>1008</v>
      </c>
    </row>
    <row r="151" spans="1:4">
      <c r="A151" s="699">
        <v>150</v>
      </c>
      <c r="B151" t="s">
        <v>1000</v>
      </c>
      <c r="C151" t="s">
        <v>1009</v>
      </c>
      <c r="D151" t="s">
        <v>1010</v>
      </c>
    </row>
    <row r="152" spans="1:4">
      <c r="A152" s="699">
        <v>151</v>
      </c>
      <c r="B152" t="s">
        <v>1000</v>
      </c>
      <c r="C152" t="s">
        <v>962</v>
      </c>
      <c r="D152" t="s">
        <v>1011</v>
      </c>
    </row>
    <row r="153" spans="1:4">
      <c r="A153" s="699">
        <v>152</v>
      </c>
      <c r="B153" t="s">
        <v>1000</v>
      </c>
      <c r="C153" t="s">
        <v>1012</v>
      </c>
      <c r="D153" t="s">
        <v>1013</v>
      </c>
    </row>
    <row r="154" spans="1:4">
      <c r="A154" s="699">
        <v>153</v>
      </c>
      <c r="B154" t="s">
        <v>1000</v>
      </c>
      <c r="C154" t="s">
        <v>1014</v>
      </c>
      <c r="D154" t="s">
        <v>1015</v>
      </c>
    </row>
    <row r="155" spans="1:4">
      <c r="A155" s="699">
        <v>154</v>
      </c>
      <c r="B155" t="s">
        <v>1000</v>
      </c>
      <c r="C155" t="s">
        <v>1016</v>
      </c>
      <c r="D155" t="s">
        <v>1017</v>
      </c>
    </row>
    <row r="156" spans="1:4">
      <c r="A156" s="699">
        <v>155</v>
      </c>
      <c r="B156" t="s">
        <v>1000</v>
      </c>
      <c r="C156" t="s">
        <v>1018</v>
      </c>
      <c r="D156" t="s">
        <v>1019</v>
      </c>
    </row>
    <row r="157" spans="1:4">
      <c r="A157" s="699">
        <v>156</v>
      </c>
      <c r="B157" t="s">
        <v>1000</v>
      </c>
      <c r="C157" t="s">
        <v>1020</v>
      </c>
      <c r="D157" t="s">
        <v>1021</v>
      </c>
    </row>
    <row r="158" spans="1:4">
      <c r="A158" s="699">
        <v>157</v>
      </c>
      <c r="B158" t="s">
        <v>1000</v>
      </c>
      <c r="C158" t="s">
        <v>1022</v>
      </c>
      <c r="D158" t="s">
        <v>1023</v>
      </c>
    </row>
    <row r="159" spans="1:4">
      <c r="A159" s="699">
        <v>158</v>
      </c>
      <c r="B159" t="s">
        <v>1000</v>
      </c>
      <c r="C159" t="s">
        <v>1024</v>
      </c>
      <c r="D159" t="s">
        <v>1025</v>
      </c>
    </row>
    <row r="160" spans="1:4">
      <c r="A160" s="699">
        <v>159</v>
      </c>
      <c r="B160" t="s">
        <v>1000</v>
      </c>
      <c r="C160" t="s">
        <v>1026</v>
      </c>
      <c r="D160" t="s">
        <v>1027</v>
      </c>
    </row>
    <row r="161" spans="1:4">
      <c r="A161" s="699">
        <v>160</v>
      </c>
      <c r="B161" t="s">
        <v>1000</v>
      </c>
      <c r="C161" t="s">
        <v>1028</v>
      </c>
      <c r="D161" t="s">
        <v>1029</v>
      </c>
    </row>
    <row r="162" spans="1:4">
      <c r="A162" s="699">
        <v>161</v>
      </c>
      <c r="B162" t="s">
        <v>1000</v>
      </c>
      <c r="C162" t="s">
        <v>1030</v>
      </c>
      <c r="D162" t="s">
        <v>1031</v>
      </c>
    </row>
    <row r="163" spans="1:4">
      <c r="A163" s="699">
        <v>162</v>
      </c>
      <c r="B163" t="s">
        <v>1000</v>
      </c>
      <c r="C163" t="s">
        <v>1032</v>
      </c>
      <c r="D163" t="s">
        <v>1033</v>
      </c>
    </row>
    <row r="164" spans="1:4">
      <c r="A164" s="699">
        <v>163</v>
      </c>
      <c r="B164" t="s">
        <v>1000</v>
      </c>
      <c r="C164" t="s">
        <v>1034</v>
      </c>
      <c r="D164" t="s">
        <v>1035</v>
      </c>
    </row>
    <row r="165" spans="1:4">
      <c r="A165" s="699">
        <v>164</v>
      </c>
      <c r="B165" t="s">
        <v>1000</v>
      </c>
      <c r="C165" t="s">
        <v>1036</v>
      </c>
      <c r="D165" t="s">
        <v>1037</v>
      </c>
    </row>
    <row r="166" spans="1:4">
      <c r="A166" s="699">
        <v>165</v>
      </c>
      <c r="B166" t="s">
        <v>1000</v>
      </c>
      <c r="C166" t="s">
        <v>1038</v>
      </c>
      <c r="D166" t="s">
        <v>1039</v>
      </c>
    </row>
    <row r="167" spans="1:4">
      <c r="A167" s="699">
        <v>166</v>
      </c>
      <c r="B167" t="s">
        <v>1000</v>
      </c>
      <c r="C167" t="s">
        <v>1040</v>
      </c>
      <c r="D167" t="s">
        <v>1041</v>
      </c>
    </row>
    <row r="168" spans="1:4">
      <c r="A168" s="699">
        <v>167</v>
      </c>
      <c r="B168" t="s">
        <v>1000</v>
      </c>
      <c r="C168" t="s">
        <v>1042</v>
      </c>
      <c r="D168" t="s">
        <v>1043</v>
      </c>
    </row>
    <row r="169" spans="1:4">
      <c r="A169" s="699">
        <v>168</v>
      </c>
      <c r="B169" t="s">
        <v>1000</v>
      </c>
      <c r="C169" t="s">
        <v>1044</v>
      </c>
      <c r="D169" t="s">
        <v>1045</v>
      </c>
    </row>
    <row r="170" spans="1:4">
      <c r="A170" s="699">
        <v>169</v>
      </c>
      <c r="B170" t="s">
        <v>1000</v>
      </c>
      <c r="C170" t="s">
        <v>1046</v>
      </c>
      <c r="D170" t="s">
        <v>1047</v>
      </c>
    </row>
    <row r="171" spans="1:4">
      <c r="A171" s="699">
        <v>170</v>
      </c>
      <c r="B171" t="s">
        <v>1000</v>
      </c>
      <c r="C171" t="s">
        <v>1048</v>
      </c>
      <c r="D171" t="s">
        <v>1049</v>
      </c>
    </row>
    <row r="172" spans="1:4">
      <c r="A172" s="699">
        <v>171</v>
      </c>
      <c r="B172" t="s">
        <v>1000</v>
      </c>
      <c r="C172" t="s">
        <v>1050</v>
      </c>
      <c r="D172" t="s">
        <v>1051</v>
      </c>
    </row>
    <row r="173" spans="1:4">
      <c r="A173" s="699">
        <v>172</v>
      </c>
      <c r="B173" t="s">
        <v>1000</v>
      </c>
      <c r="C173" t="s">
        <v>1052</v>
      </c>
      <c r="D173" t="s">
        <v>1053</v>
      </c>
    </row>
    <row r="174" spans="1:4">
      <c r="A174" s="699">
        <v>173</v>
      </c>
      <c r="B174" t="s">
        <v>1000</v>
      </c>
      <c r="C174" t="s">
        <v>1054</v>
      </c>
      <c r="D174" t="s">
        <v>1055</v>
      </c>
    </row>
    <row r="175" spans="1:4">
      <c r="A175" s="699">
        <v>174</v>
      </c>
      <c r="B175" t="s">
        <v>1000</v>
      </c>
      <c r="C175" t="s">
        <v>1056</v>
      </c>
      <c r="D175" t="s">
        <v>1057</v>
      </c>
    </row>
    <row r="176" spans="1:4">
      <c r="A176" s="699">
        <v>175</v>
      </c>
      <c r="B176" t="s">
        <v>1000</v>
      </c>
      <c r="C176" t="s">
        <v>1058</v>
      </c>
      <c r="D176" t="s">
        <v>1059</v>
      </c>
    </row>
    <row r="177" spans="1:4">
      <c r="A177" s="699">
        <v>176</v>
      </c>
      <c r="B177" t="s">
        <v>1000</v>
      </c>
      <c r="C177" t="s">
        <v>1060</v>
      </c>
      <c r="D177" t="s">
        <v>1061</v>
      </c>
    </row>
    <row r="178" spans="1:4">
      <c r="A178" s="699">
        <v>177</v>
      </c>
      <c r="B178" t="s">
        <v>1000</v>
      </c>
      <c r="C178" t="s">
        <v>1062</v>
      </c>
      <c r="D178" t="s">
        <v>1063</v>
      </c>
    </row>
    <row r="179" spans="1:4">
      <c r="A179" s="699">
        <v>178</v>
      </c>
      <c r="B179" t="s">
        <v>1000</v>
      </c>
      <c r="C179" t="s">
        <v>1064</v>
      </c>
      <c r="D179" t="s">
        <v>1065</v>
      </c>
    </row>
    <row r="180" spans="1:4">
      <c r="A180" s="699">
        <v>179</v>
      </c>
      <c r="B180" t="s">
        <v>1000</v>
      </c>
      <c r="C180" t="s">
        <v>1066</v>
      </c>
      <c r="D180" t="s">
        <v>1067</v>
      </c>
    </row>
    <row r="181" spans="1:4">
      <c r="A181" s="699">
        <v>180</v>
      </c>
      <c r="B181" t="s">
        <v>1000</v>
      </c>
      <c r="C181" t="s">
        <v>1068</v>
      </c>
      <c r="D181" t="s">
        <v>1069</v>
      </c>
    </row>
    <row r="182" spans="1:4">
      <c r="A182" s="699">
        <v>181</v>
      </c>
      <c r="B182" t="s">
        <v>1000</v>
      </c>
      <c r="C182" t="s">
        <v>1070</v>
      </c>
      <c r="D182" t="s">
        <v>1071</v>
      </c>
    </row>
    <row r="183" spans="1:4">
      <c r="A183" s="699">
        <v>182</v>
      </c>
      <c r="B183" t="s">
        <v>1000</v>
      </c>
      <c r="C183" t="s">
        <v>1072</v>
      </c>
      <c r="D183" t="s">
        <v>1073</v>
      </c>
    </row>
    <row r="184" spans="1:4">
      <c r="A184" s="699">
        <v>183</v>
      </c>
      <c r="B184" t="s">
        <v>1074</v>
      </c>
      <c r="C184" t="s">
        <v>1076</v>
      </c>
      <c r="D184" t="s">
        <v>1077</v>
      </c>
    </row>
    <row r="185" spans="1:4">
      <c r="A185" s="699">
        <v>184</v>
      </c>
      <c r="B185" t="s">
        <v>1074</v>
      </c>
      <c r="C185" t="s">
        <v>1074</v>
      </c>
      <c r="D185" t="s">
        <v>1075</v>
      </c>
    </row>
    <row r="186" spans="1:4">
      <c r="A186" s="699">
        <v>185</v>
      </c>
      <c r="B186" t="s">
        <v>1074</v>
      </c>
      <c r="C186" t="s">
        <v>1078</v>
      </c>
      <c r="D186" t="s">
        <v>1079</v>
      </c>
    </row>
    <row r="187" spans="1:4">
      <c r="A187" s="699">
        <v>186</v>
      </c>
      <c r="B187" t="s">
        <v>1074</v>
      </c>
      <c r="C187" t="s">
        <v>1080</v>
      </c>
      <c r="D187" t="s">
        <v>1081</v>
      </c>
    </row>
    <row r="188" spans="1:4">
      <c r="A188" s="699">
        <v>187</v>
      </c>
      <c r="B188" t="s">
        <v>1074</v>
      </c>
      <c r="C188" t="s">
        <v>1082</v>
      </c>
      <c r="D188" t="s">
        <v>1083</v>
      </c>
    </row>
    <row r="189" spans="1:4">
      <c r="A189" s="699">
        <v>188</v>
      </c>
      <c r="B189" t="s">
        <v>1074</v>
      </c>
      <c r="C189" t="s">
        <v>1084</v>
      </c>
      <c r="D189" t="s">
        <v>1085</v>
      </c>
    </row>
    <row r="190" spans="1:4">
      <c r="A190" s="699">
        <v>189</v>
      </c>
      <c r="B190" t="s">
        <v>1074</v>
      </c>
      <c r="C190" t="s">
        <v>1086</v>
      </c>
      <c r="D190" t="s">
        <v>1087</v>
      </c>
    </row>
    <row r="191" spans="1:4">
      <c r="A191" s="699">
        <v>190</v>
      </c>
      <c r="B191" t="s">
        <v>1074</v>
      </c>
      <c r="C191" t="s">
        <v>1088</v>
      </c>
      <c r="D191" t="s">
        <v>1089</v>
      </c>
    </row>
    <row r="192" spans="1:4">
      <c r="A192" s="699">
        <v>191</v>
      </c>
      <c r="B192" t="s">
        <v>1074</v>
      </c>
      <c r="C192" t="s">
        <v>1090</v>
      </c>
      <c r="D192" t="s">
        <v>1091</v>
      </c>
    </row>
    <row r="193" spans="1:4">
      <c r="A193" s="699">
        <v>192</v>
      </c>
      <c r="B193" t="s">
        <v>1074</v>
      </c>
      <c r="C193" t="s">
        <v>1092</v>
      </c>
      <c r="D193" t="s">
        <v>1093</v>
      </c>
    </row>
    <row r="194" spans="1:4">
      <c r="A194" s="699">
        <v>193</v>
      </c>
      <c r="B194" t="s">
        <v>1074</v>
      </c>
      <c r="C194" t="s">
        <v>1094</v>
      </c>
      <c r="D194" t="s">
        <v>1095</v>
      </c>
    </row>
    <row r="195" spans="1:4">
      <c r="A195" s="699">
        <v>194</v>
      </c>
      <c r="B195" t="s">
        <v>1074</v>
      </c>
      <c r="C195" t="s">
        <v>1096</v>
      </c>
      <c r="D195" t="s">
        <v>1097</v>
      </c>
    </row>
    <row r="196" spans="1:4">
      <c r="A196" s="699">
        <v>195</v>
      </c>
      <c r="B196" t="s">
        <v>1074</v>
      </c>
      <c r="C196" t="s">
        <v>1098</v>
      </c>
      <c r="D196" t="s">
        <v>1099</v>
      </c>
    </row>
    <row r="197" spans="1:4">
      <c r="A197" s="699">
        <v>196</v>
      </c>
      <c r="B197" t="s">
        <v>1074</v>
      </c>
      <c r="C197" t="s">
        <v>1100</v>
      </c>
      <c r="D197" t="s">
        <v>1101</v>
      </c>
    </row>
    <row r="198" spans="1:4">
      <c r="A198" s="699">
        <v>197</v>
      </c>
      <c r="B198" t="s">
        <v>1074</v>
      </c>
      <c r="C198" t="s">
        <v>1102</v>
      </c>
      <c r="D198" t="s">
        <v>1103</v>
      </c>
    </row>
    <row r="199" spans="1:4">
      <c r="A199" s="699">
        <v>198</v>
      </c>
      <c r="B199" t="s">
        <v>1074</v>
      </c>
      <c r="C199" t="s">
        <v>1104</v>
      </c>
      <c r="D199" t="s">
        <v>1105</v>
      </c>
    </row>
    <row r="200" spans="1:4">
      <c r="A200" s="699">
        <v>199</v>
      </c>
      <c r="B200" t="s">
        <v>1074</v>
      </c>
      <c r="C200" t="s">
        <v>1106</v>
      </c>
      <c r="D200" t="s">
        <v>1107</v>
      </c>
    </row>
    <row r="201" spans="1:4">
      <c r="A201" s="699">
        <v>200</v>
      </c>
      <c r="B201" t="s">
        <v>1074</v>
      </c>
      <c r="C201" t="s">
        <v>1108</v>
      </c>
      <c r="D201" t="s">
        <v>1109</v>
      </c>
    </row>
    <row r="202" spans="1:4">
      <c r="A202" s="699">
        <v>201</v>
      </c>
      <c r="B202" t="s">
        <v>1074</v>
      </c>
      <c r="C202" t="s">
        <v>1110</v>
      </c>
      <c r="D202" t="s">
        <v>1111</v>
      </c>
    </row>
    <row r="203" spans="1:4">
      <c r="A203" s="699">
        <v>202</v>
      </c>
      <c r="B203" t="s">
        <v>1074</v>
      </c>
      <c r="C203" t="s">
        <v>1112</v>
      </c>
      <c r="D203" t="s">
        <v>1113</v>
      </c>
    </row>
    <row r="204" spans="1:4">
      <c r="A204" s="699">
        <v>203</v>
      </c>
      <c r="B204" t="s">
        <v>1074</v>
      </c>
      <c r="C204" t="s">
        <v>1114</v>
      </c>
      <c r="D204" t="s">
        <v>1115</v>
      </c>
    </row>
    <row r="205" spans="1:4">
      <c r="A205" s="699">
        <v>204</v>
      </c>
      <c r="B205" t="s">
        <v>1074</v>
      </c>
      <c r="C205" t="s">
        <v>1116</v>
      </c>
      <c r="D205" t="s">
        <v>1117</v>
      </c>
    </row>
    <row r="206" spans="1:4">
      <c r="A206" s="699">
        <v>205</v>
      </c>
      <c r="B206" t="s">
        <v>1074</v>
      </c>
      <c r="C206" t="s">
        <v>1118</v>
      </c>
      <c r="D206" t="s">
        <v>1119</v>
      </c>
    </row>
    <row r="207" spans="1:4">
      <c r="A207" s="699">
        <v>206</v>
      </c>
      <c r="B207" t="s">
        <v>1120</v>
      </c>
      <c r="C207" t="s">
        <v>1122</v>
      </c>
      <c r="D207" t="s">
        <v>1123</v>
      </c>
    </row>
    <row r="208" spans="1:4">
      <c r="A208" s="699">
        <v>207</v>
      </c>
      <c r="B208" t="s">
        <v>1120</v>
      </c>
      <c r="C208" t="s">
        <v>1120</v>
      </c>
      <c r="D208" t="s">
        <v>1121</v>
      </c>
    </row>
    <row r="209" spans="1:4">
      <c r="A209" s="699">
        <v>208</v>
      </c>
      <c r="B209" t="s">
        <v>1120</v>
      </c>
      <c r="C209" t="s">
        <v>1124</v>
      </c>
      <c r="D209" t="s">
        <v>1125</v>
      </c>
    </row>
    <row r="210" spans="1:4">
      <c r="A210" s="699">
        <v>209</v>
      </c>
      <c r="B210" t="s">
        <v>1120</v>
      </c>
      <c r="C210" t="s">
        <v>1126</v>
      </c>
      <c r="D210" t="s">
        <v>1127</v>
      </c>
    </row>
    <row r="211" spans="1:4">
      <c r="A211" s="699">
        <v>210</v>
      </c>
      <c r="B211" t="s">
        <v>1120</v>
      </c>
      <c r="C211" t="s">
        <v>1128</v>
      </c>
      <c r="D211" t="s">
        <v>1129</v>
      </c>
    </row>
    <row r="212" spans="1:4">
      <c r="A212" s="699">
        <v>211</v>
      </c>
      <c r="B212" t="s">
        <v>1120</v>
      </c>
      <c r="C212" t="s">
        <v>1130</v>
      </c>
      <c r="D212" t="s">
        <v>1131</v>
      </c>
    </row>
    <row r="213" spans="1:4">
      <c r="A213" s="699">
        <v>212</v>
      </c>
      <c r="B213" t="s">
        <v>1120</v>
      </c>
      <c r="C213" t="s">
        <v>1132</v>
      </c>
      <c r="D213" t="s">
        <v>1133</v>
      </c>
    </row>
    <row r="214" spans="1:4">
      <c r="A214" s="699">
        <v>213</v>
      </c>
      <c r="B214" t="s">
        <v>1120</v>
      </c>
      <c r="C214" t="s">
        <v>1134</v>
      </c>
      <c r="D214" t="s">
        <v>1135</v>
      </c>
    </row>
    <row r="215" spans="1:4">
      <c r="A215" s="699">
        <v>214</v>
      </c>
      <c r="B215" t="s">
        <v>1120</v>
      </c>
      <c r="C215" t="s">
        <v>1136</v>
      </c>
      <c r="D215" t="s">
        <v>1137</v>
      </c>
    </row>
    <row r="216" spans="1:4">
      <c r="A216" s="699">
        <v>215</v>
      </c>
      <c r="B216" t="s">
        <v>1120</v>
      </c>
      <c r="C216" t="s">
        <v>1138</v>
      </c>
      <c r="D216" t="s">
        <v>1139</v>
      </c>
    </row>
    <row r="217" spans="1:4">
      <c r="A217" s="699">
        <v>216</v>
      </c>
      <c r="B217" t="s">
        <v>1120</v>
      </c>
      <c r="C217" t="s">
        <v>1140</v>
      </c>
      <c r="D217" t="s">
        <v>1141</v>
      </c>
    </row>
    <row r="218" spans="1:4">
      <c r="A218" s="699">
        <v>217</v>
      </c>
      <c r="B218" t="s">
        <v>1120</v>
      </c>
      <c r="C218" t="s">
        <v>1142</v>
      </c>
      <c r="D218" t="s">
        <v>1143</v>
      </c>
    </row>
    <row r="219" spans="1:4">
      <c r="A219" s="699">
        <v>218</v>
      </c>
      <c r="B219" t="s">
        <v>1120</v>
      </c>
      <c r="C219" t="s">
        <v>1144</v>
      </c>
      <c r="D219" t="s">
        <v>1145</v>
      </c>
    </row>
    <row r="220" spans="1:4">
      <c r="A220" s="699">
        <v>219</v>
      </c>
      <c r="B220" t="s">
        <v>1120</v>
      </c>
      <c r="C220" t="s">
        <v>1146</v>
      </c>
      <c r="D220" t="s">
        <v>1147</v>
      </c>
    </row>
    <row r="221" spans="1:4">
      <c r="A221" s="699">
        <v>220</v>
      </c>
      <c r="B221" t="s">
        <v>1120</v>
      </c>
      <c r="C221" t="s">
        <v>1148</v>
      </c>
      <c r="D221" t="s">
        <v>1149</v>
      </c>
    </row>
    <row r="222" spans="1:4">
      <c r="A222" s="699">
        <v>221</v>
      </c>
      <c r="B222" t="s">
        <v>1120</v>
      </c>
      <c r="C222" t="s">
        <v>1150</v>
      </c>
      <c r="D222" t="s">
        <v>1151</v>
      </c>
    </row>
    <row r="223" spans="1:4">
      <c r="A223" s="699">
        <v>222</v>
      </c>
      <c r="B223" t="s">
        <v>1120</v>
      </c>
      <c r="C223" t="s">
        <v>1152</v>
      </c>
      <c r="D223" t="s">
        <v>1153</v>
      </c>
    </row>
    <row r="224" spans="1:4">
      <c r="A224" s="699">
        <v>223</v>
      </c>
      <c r="B224" t="s">
        <v>1120</v>
      </c>
      <c r="C224" t="s">
        <v>1154</v>
      </c>
      <c r="D224" t="s">
        <v>1155</v>
      </c>
    </row>
    <row r="225" spans="1:4">
      <c r="A225" s="699">
        <v>224</v>
      </c>
      <c r="B225" t="s">
        <v>1156</v>
      </c>
      <c r="C225" t="s">
        <v>1156</v>
      </c>
      <c r="D225" t="s">
        <v>1157</v>
      </c>
    </row>
    <row r="226" spans="1:4">
      <c r="A226" s="699">
        <v>225</v>
      </c>
      <c r="B226" t="s">
        <v>1156</v>
      </c>
      <c r="C226" t="s">
        <v>1158</v>
      </c>
      <c r="D226" t="s">
        <v>1159</v>
      </c>
    </row>
    <row r="227" spans="1:4">
      <c r="A227" s="699">
        <v>226</v>
      </c>
      <c r="B227" t="s">
        <v>1156</v>
      </c>
      <c r="C227" t="s">
        <v>1160</v>
      </c>
      <c r="D227" t="s">
        <v>1161</v>
      </c>
    </row>
    <row r="228" spans="1:4">
      <c r="A228" s="699">
        <v>227</v>
      </c>
      <c r="B228" t="s">
        <v>1156</v>
      </c>
      <c r="C228" t="s">
        <v>1162</v>
      </c>
      <c r="D228" t="s">
        <v>1163</v>
      </c>
    </row>
    <row r="229" spans="1:4">
      <c r="A229" s="699">
        <v>228</v>
      </c>
      <c r="B229" t="s">
        <v>1156</v>
      </c>
      <c r="C229" t="s">
        <v>1164</v>
      </c>
      <c r="D229" t="s">
        <v>1165</v>
      </c>
    </row>
    <row r="230" spans="1:4">
      <c r="A230" s="699">
        <v>229</v>
      </c>
      <c r="B230" t="s">
        <v>1156</v>
      </c>
      <c r="C230" t="s">
        <v>1166</v>
      </c>
      <c r="D230" t="s">
        <v>1167</v>
      </c>
    </row>
    <row r="231" spans="1:4">
      <c r="A231" s="699">
        <v>230</v>
      </c>
      <c r="B231" t="s">
        <v>1156</v>
      </c>
      <c r="C231" t="s">
        <v>1168</v>
      </c>
      <c r="D231" t="s">
        <v>1169</v>
      </c>
    </row>
    <row r="232" spans="1:4">
      <c r="A232" s="699">
        <v>231</v>
      </c>
      <c r="B232" t="s">
        <v>1156</v>
      </c>
      <c r="C232" t="s">
        <v>1170</v>
      </c>
      <c r="D232" t="s">
        <v>1171</v>
      </c>
    </row>
    <row r="233" spans="1:4">
      <c r="A233" s="699">
        <v>232</v>
      </c>
      <c r="B233" t="s">
        <v>1156</v>
      </c>
      <c r="C233" t="s">
        <v>1172</v>
      </c>
      <c r="D233" t="s">
        <v>1173</v>
      </c>
    </row>
    <row r="234" spans="1:4">
      <c r="A234" s="699">
        <v>233</v>
      </c>
      <c r="B234" t="s">
        <v>1156</v>
      </c>
      <c r="C234" t="s">
        <v>1174</v>
      </c>
      <c r="D234" t="s">
        <v>1175</v>
      </c>
    </row>
    <row r="235" spans="1:4">
      <c r="A235" s="699">
        <v>234</v>
      </c>
      <c r="B235" t="s">
        <v>1156</v>
      </c>
      <c r="C235" t="s">
        <v>1176</v>
      </c>
      <c r="D235" t="s">
        <v>1177</v>
      </c>
    </row>
    <row r="236" spans="1:4">
      <c r="A236" s="699">
        <v>235</v>
      </c>
      <c r="B236" t="s">
        <v>1156</v>
      </c>
      <c r="C236" t="s">
        <v>1178</v>
      </c>
      <c r="D236" t="s">
        <v>1179</v>
      </c>
    </row>
    <row r="237" spans="1:4">
      <c r="A237" s="699">
        <v>236</v>
      </c>
      <c r="B237" t="s">
        <v>1156</v>
      </c>
      <c r="C237" t="s">
        <v>1180</v>
      </c>
      <c r="D237" t="s">
        <v>1181</v>
      </c>
    </row>
    <row r="238" spans="1:4">
      <c r="A238" s="699">
        <v>237</v>
      </c>
      <c r="B238" t="s">
        <v>1182</v>
      </c>
      <c r="C238" t="s">
        <v>1184</v>
      </c>
      <c r="D238" t="s">
        <v>1185</v>
      </c>
    </row>
    <row r="239" spans="1:4">
      <c r="A239" s="699">
        <v>238</v>
      </c>
      <c r="B239" t="s">
        <v>1182</v>
      </c>
      <c r="C239" t="s">
        <v>1182</v>
      </c>
      <c r="D239" t="s">
        <v>1183</v>
      </c>
    </row>
    <row r="240" spans="1:4">
      <c r="A240" s="699">
        <v>239</v>
      </c>
      <c r="B240" t="s">
        <v>1182</v>
      </c>
      <c r="C240" t="s">
        <v>1186</v>
      </c>
      <c r="D240" t="s">
        <v>1187</v>
      </c>
    </row>
    <row r="241" spans="1:4">
      <c r="A241" s="699">
        <v>240</v>
      </c>
      <c r="B241" t="s">
        <v>1182</v>
      </c>
      <c r="C241" t="s">
        <v>1188</v>
      </c>
      <c r="D241" t="s">
        <v>1189</v>
      </c>
    </row>
    <row r="242" spans="1:4">
      <c r="A242" s="699">
        <v>241</v>
      </c>
      <c r="B242" t="s">
        <v>1182</v>
      </c>
      <c r="C242" t="s">
        <v>1190</v>
      </c>
      <c r="D242" t="s">
        <v>1191</v>
      </c>
    </row>
    <row r="243" spans="1:4">
      <c r="A243" s="699">
        <v>242</v>
      </c>
      <c r="B243" t="s">
        <v>1182</v>
      </c>
      <c r="C243" t="s">
        <v>1192</v>
      </c>
      <c r="D243" t="s">
        <v>1193</v>
      </c>
    </row>
    <row r="244" spans="1:4">
      <c r="A244" s="699">
        <v>243</v>
      </c>
      <c r="B244" t="s">
        <v>1182</v>
      </c>
      <c r="C244" t="s">
        <v>1194</v>
      </c>
      <c r="D244" t="s">
        <v>1195</v>
      </c>
    </row>
    <row r="245" spans="1:4">
      <c r="A245" s="699">
        <v>244</v>
      </c>
      <c r="B245" t="s">
        <v>1182</v>
      </c>
      <c r="C245" t="s">
        <v>1196</v>
      </c>
      <c r="D245" t="s">
        <v>1197</v>
      </c>
    </row>
    <row r="246" spans="1:4">
      <c r="A246" s="699">
        <v>245</v>
      </c>
      <c r="B246" t="s">
        <v>1182</v>
      </c>
      <c r="C246" t="s">
        <v>1198</v>
      </c>
      <c r="D246" t="s">
        <v>1199</v>
      </c>
    </row>
    <row r="247" spans="1:4">
      <c r="A247" s="699">
        <v>246</v>
      </c>
      <c r="B247" t="s">
        <v>1182</v>
      </c>
      <c r="C247" t="s">
        <v>1200</v>
      </c>
      <c r="D247" t="s">
        <v>1201</v>
      </c>
    </row>
    <row r="248" spans="1:4">
      <c r="A248" s="699">
        <v>247</v>
      </c>
      <c r="B248" t="s">
        <v>1182</v>
      </c>
      <c r="C248" t="s">
        <v>1202</v>
      </c>
      <c r="D248" t="s">
        <v>1203</v>
      </c>
    </row>
    <row r="249" spans="1:4">
      <c r="A249" s="699">
        <v>248</v>
      </c>
      <c r="B249" t="s">
        <v>1182</v>
      </c>
      <c r="C249" t="s">
        <v>1204</v>
      </c>
      <c r="D249" t="s">
        <v>1205</v>
      </c>
    </row>
    <row r="250" spans="1:4">
      <c r="A250" s="699">
        <v>249</v>
      </c>
      <c r="B250" t="s">
        <v>1182</v>
      </c>
      <c r="C250" t="s">
        <v>1206</v>
      </c>
      <c r="D250" t="s">
        <v>1207</v>
      </c>
    </row>
    <row r="251" spans="1:4">
      <c r="A251" s="699">
        <v>250</v>
      </c>
      <c r="B251" t="s">
        <v>1182</v>
      </c>
      <c r="C251" t="s">
        <v>1208</v>
      </c>
      <c r="D251" t="s">
        <v>1209</v>
      </c>
    </row>
    <row r="252" spans="1:4">
      <c r="A252" s="699">
        <v>251</v>
      </c>
      <c r="B252" t="s">
        <v>1182</v>
      </c>
      <c r="C252" t="s">
        <v>1210</v>
      </c>
      <c r="D252" t="s">
        <v>1211</v>
      </c>
    </row>
    <row r="253" spans="1:4">
      <c r="A253" s="699">
        <v>252</v>
      </c>
      <c r="B253" t="s">
        <v>1212</v>
      </c>
      <c r="C253" t="s">
        <v>1212</v>
      </c>
      <c r="D253" t="s">
        <v>1213</v>
      </c>
    </row>
    <row r="254" spans="1:4">
      <c r="A254" s="699">
        <v>253</v>
      </c>
      <c r="B254" t="s">
        <v>1212</v>
      </c>
      <c r="C254" t="s">
        <v>1214</v>
      </c>
      <c r="D254" t="s">
        <v>1215</v>
      </c>
    </row>
    <row r="255" spans="1:4">
      <c r="A255" s="699">
        <v>254</v>
      </c>
      <c r="B255" t="s">
        <v>1212</v>
      </c>
      <c r="C255" t="s">
        <v>1216</v>
      </c>
      <c r="D255" t="s">
        <v>1217</v>
      </c>
    </row>
    <row r="256" spans="1:4">
      <c r="A256" s="699">
        <v>255</v>
      </c>
      <c r="B256" t="s">
        <v>1212</v>
      </c>
      <c r="C256" t="s">
        <v>1218</v>
      </c>
      <c r="D256" t="s">
        <v>1219</v>
      </c>
    </row>
    <row r="257" spans="1:4">
      <c r="A257" s="699">
        <v>256</v>
      </c>
      <c r="B257" t="s">
        <v>1212</v>
      </c>
      <c r="C257" t="s">
        <v>1220</v>
      </c>
      <c r="D257" t="s">
        <v>1221</v>
      </c>
    </row>
    <row r="258" spans="1:4">
      <c r="A258" s="699">
        <v>257</v>
      </c>
      <c r="B258" t="s">
        <v>1212</v>
      </c>
      <c r="C258" t="s">
        <v>1222</v>
      </c>
      <c r="D258" t="s">
        <v>1223</v>
      </c>
    </row>
    <row r="259" spans="1:4">
      <c r="A259" s="699">
        <v>258</v>
      </c>
      <c r="B259" t="s">
        <v>1212</v>
      </c>
      <c r="C259" t="s">
        <v>1224</v>
      </c>
      <c r="D259" t="s">
        <v>1225</v>
      </c>
    </row>
    <row r="260" spans="1:4">
      <c r="A260" s="699">
        <v>259</v>
      </c>
      <c r="B260" t="s">
        <v>1212</v>
      </c>
      <c r="C260" t="s">
        <v>1226</v>
      </c>
      <c r="D260" t="s">
        <v>1227</v>
      </c>
    </row>
    <row r="261" spans="1:4">
      <c r="A261" s="699">
        <v>260</v>
      </c>
      <c r="B261" t="s">
        <v>1212</v>
      </c>
      <c r="C261" t="s">
        <v>1228</v>
      </c>
      <c r="D261" t="s">
        <v>1229</v>
      </c>
    </row>
    <row r="262" spans="1:4">
      <c r="A262" s="699">
        <v>261</v>
      </c>
      <c r="B262" t="s">
        <v>1212</v>
      </c>
      <c r="C262" t="s">
        <v>1230</v>
      </c>
      <c r="D262" t="s">
        <v>1231</v>
      </c>
    </row>
    <row r="263" spans="1:4">
      <c r="A263" s="699">
        <v>262</v>
      </c>
      <c r="B263" t="s">
        <v>1212</v>
      </c>
      <c r="C263" t="s">
        <v>1232</v>
      </c>
      <c r="D263" t="s">
        <v>1233</v>
      </c>
    </row>
    <row r="264" spans="1:4">
      <c r="A264" s="699">
        <v>263</v>
      </c>
      <c r="B264" t="s">
        <v>1212</v>
      </c>
      <c r="C264" t="s">
        <v>1234</v>
      </c>
      <c r="D264" t="s">
        <v>1235</v>
      </c>
    </row>
    <row r="265" spans="1:4">
      <c r="A265" s="699">
        <v>264</v>
      </c>
      <c r="B265" t="s">
        <v>1212</v>
      </c>
      <c r="C265" t="s">
        <v>1236</v>
      </c>
      <c r="D265" t="s">
        <v>1237</v>
      </c>
    </row>
    <row r="266" spans="1:4">
      <c r="A266" s="699">
        <v>265</v>
      </c>
      <c r="B266" t="s">
        <v>1212</v>
      </c>
      <c r="C266" t="s">
        <v>1238</v>
      </c>
      <c r="D266" t="s">
        <v>1239</v>
      </c>
    </row>
    <row r="267" spans="1:4">
      <c r="A267" s="699">
        <v>266</v>
      </c>
      <c r="B267" t="s">
        <v>1212</v>
      </c>
      <c r="C267" t="s">
        <v>1240</v>
      </c>
      <c r="D267" t="s">
        <v>1241</v>
      </c>
    </row>
    <row r="268" spans="1:4">
      <c r="A268" s="699">
        <v>267</v>
      </c>
      <c r="B268" t="s">
        <v>1212</v>
      </c>
      <c r="C268" t="s">
        <v>1242</v>
      </c>
      <c r="D268" t="s">
        <v>1243</v>
      </c>
    </row>
    <row r="269" spans="1:4">
      <c r="A269" s="699">
        <v>268</v>
      </c>
      <c r="B269" t="s">
        <v>1212</v>
      </c>
      <c r="C269" t="s">
        <v>1244</v>
      </c>
      <c r="D269" t="s">
        <v>1245</v>
      </c>
    </row>
    <row r="270" spans="1:4">
      <c r="A270" s="699">
        <v>269</v>
      </c>
      <c r="B270" t="s">
        <v>1212</v>
      </c>
      <c r="C270" t="s">
        <v>1246</v>
      </c>
      <c r="D270" t="s">
        <v>1247</v>
      </c>
    </row>
    <row r="271" spans="1:4">
      <c r="A271" s="699">
        <v>270</v>
      </c>
      <c r="B271" t="s">
        <v>1212</v>
      </c>
      <c r="C271" t="s">
        <v>1248</v>
      </c>
      <c r="D271" t="s">
        <v>1249</v>
      </c>
    </row>
    <row r="272" spans="1:4">
      <c r="A272" s="699">
        <v>271</v>
      </c>
      <c r="B272" t="s">
        <v>1250</v>
      </c>
      <c r="C272" t="s">
        <v>1252</v>
      </c>
      <c r="D272" t="s">
        <v>1253</v>
      </c>
    </row>
    <row r="273" spans="1:4">
      <c r="A273" s="699">
        <v>272</v>
      </c>
      <c r="B273" t="s">
        <v>1250</v>
      </c>
      <c r="C273" t="s">
        <v>1254</v>
      </c>
      <c r="D273" t="s">
        <v>1255</v>
      </c>
    </row>
    <row r="274" spans="1:4">
      <c r="A274" s="699">
        <v>273</v>
      </c>
      <c r="B274" t="s">
        <v>1250</v>
      </c>
      <c r="C274" t="s">
        <v>1256</v>
      </c>
      <c r="D274" t="s">
        <v>1257</v>
      </c>
    </row>
    <row r="275" spans="1:4">
      <c r="A275" s="699">
        <v>274</v>
      </c>
      <c r="B275" t="s">
        <v>1250</v>
      </c>
      <c r="C275" t="s">
        <v>1250</v>
      </c>
      <c r="D275" t="s">
        <v>1251</v>
      </c>
    </row>
    <row r="276" spans="1:4">
      <c r="A276" s="699">
        <v>275</v>
      </c>
      <c r="B276" t="s">
        <v>1250</v>
      </c>
      <c r="C276" t="s">
        <v>1258</v>
      </c>
      <c r="D276" t="s">
        <v>1259</v>
      </c>
    </row>
    <row r="277" spans="1:4">
      <c r="A277" s="699">
        <v>276</v>
      </c>
      <c r="B277" t="s">
        <v>1250</v>
      </c>
      <c r="C277" t="s">
        <v>1260</v>
      </c>
      <c r="D277" t="s">
        <v>1261</v>
      </c>
    </row>
    <row r="278" spans="1:4">
      <c r="A278" s="699">
        <v>277</v>
      </c>
      <c r="B278" t="s">
        <v>1250</v>
      </c>
      <c r="C278" t="s">
        <v>1262</v>
      </c>
      <c r="D278" t="s">
        <v>1263</v>
      </c>
    </row>
    <row r="279" spans="1:4">
      <c r="A279" s="699">
        <v>278</v>
      </c>
      <c r="B279" t="s">
        <v>1250</v>
      </c>
      <c r="C279" t="s">
        <v>1264</v>
      </c>
      <c r="D279" t="s">
        <v>1265</v>
      </c>
    </row>
    <row r="280" spans="1:4">
      <c r="A280" s="699">
        <v>279</v>
      </c>
      <c r="B280" t="s">
        <v>1250</v>
      </c>
      <c r="C280" t="s">
        <v>1266</v>
      </c>
      <c r="D280" t="s">
        <v>1267</v>
      </c>
    </row>
    <row r="281" spans="1:4">
      <c r="A281" s="699">
        <v>280</v>
      </c>
      <c r="B281" t="s">
        <v>1250</v>
      </c>
      <c r="C281" t="s">
        <v>737</v>
      </c>
      <c r="D281" t="s">
        <v>1268</v>
      </c>
    </row>
    <row r="282" spans="1:4">
      <c r="A282" s="699">
        <v>281</v>
      </c>
      <c r="B282" t="s">
        <v>1250</v>
      </c>
      <c r="C282" t="s">
        <v>1269</v>
      </c>
      <c r="D282" t="s">
        <v>1270</v>
      </c>
    </row>
    <row r="283" spans="1:4">
      <c r="A283" s="699">
        <v>282</v>
      </c>
      <c r="B283" t="s">
        <v>1250</v>
      </c>
      <c r="C283" t="s">
        <v>1271</v>
      </c>
      <c r="D283" t="s">
        <v>1272</v>
      </c>
    </row>
    <row r="284" spans="1:4">
      <c r="A284" s="699">
        <v>283</v>
      </c>
      <c r="B284" t="s">
        <v>1250</v>
      </c>
      <c r="C284" t="s">
        <v>1273</v>
      </c>
      <c r="D284" t="s">
        <v>1274</v>
      </c>
    </row>
    <row r="285" spans="1:4">
      <c r="A285" s="699">
        <v>284</v>
      </c>
      <c r="B285" t="s">
        <v>1250</v>
      </c>
      <c r="C285" t="s">
        <v>1275</v>
      </c>
      <c r="D285" t="s">
        <v>1276</v>
      </c>
    </row>
    <row r="286" spans="1:4">
      <c r="A286" s="699">
        <v>285</v>
      </c>
      <c r="B286" t="s">
        <v>1250</v>
      </c>
      <c r="C286" t="s">
        <v>1277</v>
      </c>
      <c r="D286" t="s">
        <v>1278</v>
      </c>
    </row>
    <row r="287" spans="1:4">
      <c r="A287" s="699">
        <v>286</v>
      </c>
      <c r="B287" t="s">
        <v>1250</v>
      </c>
      <c r="C287" t="s">
        <v>1279</v>
      </c>
      <c r="D287" t="s">
        <v>1280</v>
      </c>
    </row>
    <row r="288" spans="1:4">
      <c r="A288" s="699">
        <v>287</v>
      </c>
      <c r="B288" t="s">
        <v>1250</v>
      </c>
      <c r="C288" t="s">
        <v>1281</v>
      </c>
      <c r="D288" t="s">
        <v>1282</v>
      </c>
    </row>
    <row r="289" spans="1:4">
      <c r="A289" s="699">
        <v>288</v>
      </c>
      <c r="B289" t="s">
        <v>1250</v>
      </c>
      <c r="C289" t="s">
        <v>1283</v>
      </c>
      <c r="D289" t="s">
        <v>1284</v>
      </c>
    </row>
    <row r="290" spans="1:4">
      <c r="A290" s="699">
        <v>289</v>
      </c>
      <c r="B290" t="s">
        <v>1250</v>
      </c>
      <c r="C290" t="s">
        <v>1285</v>
      </c>
      <c r="D290" t="s">
        <v>1286</v>
      </c>
    </row>
    <row r="291" spans="1:4">
      <c r="A291" s="699">
        <v>290</v>
      </c>
      <c r="B291" t="s">
        <v>1250</v>
      </c>
      <c r="C291" t="s">
        <v>1287</v>
      </c>
      <c r="D291" t="s">
        <v>1288</v>
      </c>
    </row>
    <row r="292" spans="1:4">
      <c r="A292" s="699">
        <v>291</v>
      </c>
      <c r="B292" t="s">
        <v>1289</v>
      </c>
      <c r="C292" t="s">
        <v>1291</v>
      </c>
      <c r="D292" t="s">
        <v>1292</v>
      </c>
    </row>
    <row r="293" spans="1:4">
      <c r="A293" s="699">
        <v>292</v>
      </c>
      <c r="B293" t="s">
        <v>1289</v>
      </c>
      <c r="C293" t="s">
        <v>1293</v>
      </c>
      <c r="D293" t="s">
        <v>1294</v>
      </c>
    </row>
    <row r="294" spans="1:4">
      <c r="A294" s="699">
        <v>293</v>
      </c>
      <c r="B294" t="s">
        <v>1289</v>
      </c>
      <c r="C294" t="s">
        <v>1295</v>
      </c>
      <c r="D294" t="s">
        <v>1296</v>
      </c>
    </row>
    <row r="295" spans="1:4">
      <c r="A295" s="699">
        <v>294</v>
      </c>
      <c r="B295" t="s">
        <v>1289</v>
      </c>
      <c r="C295" t="s">
        <v>1297</v>
      </c>
      <c r="D295" t="s">
        <v>1298</v>
      </c>
    </row>
    <row r="296" spans="1:4">
      <c r="A296" s="699">
        <v>295</v>
      </c>
      <c r="B296" t="s">
        <v>1289</v>
      </c>
      <c r="C296" t="s">
        <v>1299</v>
      </c>
      <c r="D296" t="s">
        <v>1300</v>
      </c>
    </row>
    <row r="297" spans="1:4">
      <c r="A297" s="699">
        <v>296</v>
      </c>
      <c r="B297" t="s">
        <v>1289</v>
      </c>
      <c r="C297" t="s">
        <v>1301</v>
      </c>
      <c r="D297" t="s">
        <v>1302</v>
      </c>
    </row>
    <row r="298" spans="1:4">
      <c r="A298" s="699">
        <v>297</v>
      </c>
      <c r="B298" t="s">
        <v>1289</v>
      </c>
      <c r="C298" t="s">
        <v>1289</v>
      </c>
      <c r="D298" t="s">
        <v>1290</v>
      </c>
    </row>
    <row r="299" spans="1:4">
      <c r="A299" s="699">
        <v>298</v>
      </c>
      <c r="B299" t="s">
        <v>1289</v>
      </c>
      <c r="C299" t="s">
        <v>1303</v>
      </c>
      <c r="D299" t="s">
        <v>1304</v>
      </c>
    </row>
    <row r="300" spans="1:4">
      <c r="A300" s="699">
        <v>299</v>
      </c>
      <c r="B300" t="s">
        <v>1289</v>
      </c>
      <c r="C300" t="s">
        <v>1305</v>
      </c>
      <c r="D300" t="s">
        <v>1306</v>
      </c>
    </row>
    <row r="301" spans="1:4">
      <c r="A301" s="699">
        <v>300</v>
      </c>
      <c r="B301" t="s">
        <v>1289</v>
      </c>
      <c r="C301" t="s">
        <v>1307</v>
      </c>
      <c r="D301" t="s">
        <v>1308</v>
      </c>
    </row>
    <row r="302" spans="1:4">
      <c r="A302" s="699">
        <v>301</v>
      </c>
      <c r="B302" t="s">
        <v>1289</v>
      </c>
      <c r="C302" t="s">
        <v>1309</v>
      </c>
      <c r="D302" t="s">
        <v>1310</v>
      </c>
    </row>
    <row r="303" spans="1:4">
      <c r="A303" s="699">
        <v>302</v>
      </c>
      <c r="B303" t="s">
        <v>1289</v>
      </c>
      <c r="C303" t="s">
        <v>1311</v>
      </c>
      <c r="D303" t="s">
        <v>1312</v>
      </c>
    </row>
    <row r="304" spans="1:4">
      <c r="A304" s="699">
        <v>303</v>
      </c>
      <c r="B304" t="s">
        <v>1289</v>
      </c>
      <c r="C304" t="s">
        <v>1313</v>
      </c>
      <c r="D304" t="s">
        <v>1314</v>
      </c>
    </row>
    <row r="305" spans="1:4">
      <c r="A305" s="699">
        <v>304</v>
      </c>
      <c r="B305" t="s">
        <v>1289</v>
      </c>
      <c r="C305" t="s">
        <v>1315</v>
      </c>
      <c r="D305" t="s">
        <v>1316</v>
      </c>
    </row>
    <row r="306" spans="1:4">
      <c r="A306" s="699">
        <v>305</v>
      </c>
      <c r="B306" t="s">
        <v>1289</v>
      </c>
      <c r="C306" t="s">
        <v>1317</v>
      </c>
      <c r="D306" t="s">
        <v>1318</v>
      </c>
    </row>
    <row r="307" spans="1:4">
      <c r="A307" s="699">
        <v>306</v>
      </c>
      <c r="B307" t="s">
        <v>1289</v>
      </c>
      <c r="C307" t="s">
        <v>1319</v>
      </c>
      <c r="D307" t="s">
        <v>1320</v>
      </c>
    </row>
    <row r="308" spans="1:4">
      <c r="A308" s="699">
        <v>307</v>
      </c>
      <c r="B308" t="s">
        <v>1289</v>
      </c>
      <c r="C308" t="s">
        <v>1321</v>
      </c>
      <c r="D308" t="s">
        <v>1322</v>
      </c>
    </row>
    <row r="309" spans="1:4">
      <c r="A309" s="699">
        <v>308</v>
      </c>
      <c r="B309" t="s">
        <v>1289</v>
      </c>
      <c r="C309" t="s">
        <v>1323</v>
      </c>
      <c r="D309" t="s">
        <v>1324</v>
      </c>
    </row>
    <row r="310" spans="1:4">
      <c r="A310" s="699">
        <v>309</v>
      </c>
      <c r="B310" t="s">
        <v>1289</v>
      </c>
      <c r="C310" t="s">
        <v>1325</v>
      </c>
      <c r="D310" t="s">
        <v>1326</v>
      </c>
    </row>
    <row r="311" spans="1:4">
      <c r="A311" s="699">
        <v>310</v>
      </c>
      <c r="B311" t="s">
        <v>1289</v>
      </c>
      <c r="C311" t="s">
        <v>1327</v>
      </c>
      <c r="D311" t="s">
        <v>1328</v>
      </c>
    </row>
    <row r="312" spans="1:4">
      <c r="A312" s="699">
        <v>311</v>
      </c>
      <c r="B312" t="s">
        <v>1289</v>
      </c>
      <c r="C312" t="s">
        <v>1329</v>
      </c>
      <c r="D312" t="s">
        <v>1330</v>
      </c>
    </row>
    <row r="313" spans="1:4">
      <c r="A313" s="699">
        <v>312</v>
      </c>
      <c r="B313" t="s">
        <v>1289</v>
      </c>
      <c r="C313" t="s">
        <v>1331</v>
      </c>
      <c r="D313" t="s">
        <v>1332</v>
      </c>
    </row>
    <row r="314" spans="1:4">
      <c r="A314" s="699">
        <v>313</v>
      </c>
      <c r="B314" t="s">
        <v>1289</v>
      </c>
      <c r="C314" t="s">
        <v>1333</v>
      </c>
      <c r="D314" t="s">
        <v>1334</v>
      </c>
    </row>
    <row r="315" spans="1:4">
      <c r="A315" s="699">
        <v>314</v>
      </c>
      <c r="B315" t="s">
        <v>1289</v>
      </c>
      <c r="C315" t="s">
        <v>1335</v>
      </c>
      <c r="D315" t="s">
        <v>1336</v>
      </c>
    </row>
    <row r="316" spans="1:4">
      <c r="A316" s="699">
        <v>315</v>
      </c>
      <c r="B316" t="s">
        <v>1289</v>
      </c>
      <c r="C316" t="s">
        <v>1337</v>
      </c>
      <c r="D316" t="s">
        <v>1338</v>
      </c>
    </row>
    <row r="317" spans="1:4">
      <c r="A317" s="699">
        <v>316</v>
      </c>
      <c r="B317" t="s">
        <v>1289</v>
      </c>
      <c r="C317" t="s">
        <v>1339</v>
      </c>
      <c r="D317" t="s">
        <v>1340</v>
      </c>
    </row>
    <row r="318" spans="1:4">
      <c r="A318" s="699">
        <v>317</v>
      </c>
      <c r="B318" t="s">
        <v>1289</v>
      </c>
      <c r="C318" t="s">
        <v>1341</v>
      </c>
      <c r="D318" t="s">
        <v>1342</v>
      </c>
    </row>
    <row r="319" spans="1:4">
      <c r="A319" s="699">
        <v>318</v>
      </c>
      <c r="B319" t="s">
        <v>1289</v>
      </c>
      <c r="C319" t="s">
        <v>1343</v>
      </c>
      <c r="D319" t="s">
        <v>1344</v>
      </c>
    </row>
    <row r="320" spans="1:4">
      <c r="A320" s="699">
        <v>319</v>
      </c>
      <c r="B320" t="s">
        <v>1289</v>
      </c>
      <c r="C320" t="s">
        <v>1345</v>
      </c>
      <c r="D320" t="s">
        <v>1346</v>
      </c>
    </row>
    <row r="321" spans="1:4">
      <c r="A321" s="699">
        <v>320</v>
      </c>
      <c r="B321" t="s">
        <v>1289</v>
      </c>
      <c r="C321" t="s">
        <v>1347</v>
      </c>
      <c r="D321" t="s">
        <v>1348</v>
      </c>
    </row>
    <row r="322" spans="1:4">
      <c r="A322" s="699">
        <v>321</v>
      </c>
      <c r="B322" t="s">
        <v>1289</v>
      </c>
      <c r="C322" t="s">
        <v>1349</v>
      </c>
      <c r="D322" t="s">
        <v>1350</v>
      </c>
    </row>
    <row r="323" spans="1:4">
      <c r="A323" s="699">
        <v>322</v>
      </c>
      <c r="B323" t="s">
        <v>1289</v>
      </c>
      <c r="C323" t="s">
        <v>1351</v>
      </c>
      <c r="D323" t="s">
        <v>1352</v>
      </c>
    </row>
    <row r="324" spans="1:4">
      <c r="A324" s="699">
        <v>323</v>
      </c>
      <c r="B324" t="s">
        <v>1353</v>
      </c>
      <c r="C324" t="s">
        <v>1355</v>
      </c>
      <c r="D324" t="s">
        <v>1356</v>
      </c>
    </row>
    <row r="325" spans="1:4">
      <c r="A325" s="699">
        <v>324</v>
      </c>
      <c r="B325" t="s">
        <v>1353</v>
      </c>
      <c r="C325" t="s">
        <v>1357</v>
      </c>
      <c r="D325" t="s">
        <v>1358</v>
      </c>
    </row>
    <row r="326" spans="1:4">
      <c r="A326" s="699">
        <v>325</v>
      </c>
      <c r="B326" t="s">
        <v>1353</v>
      </c>
      <c r="C326" t="s">
        <v>771</v>
      </c>
      <c r="D326" t="s">
        <v>1359</v>
      </c>
    </row>
    <row r="327" spans="1:4">
      <c r="A327" s="699">
        <v>326</v>
      </c>
      <c r="B327" t="s">
        <v>1353</v>
      </c>
      <c r="C327" t="s">
        <v>1360</v>
      </c>
      <c r="D327" t="s">
        <v>1361</v>
      </c>
    </row>
    <row r="328" spans="1:4">
      <c r="A328" s="699">
        <v>327</v>
      </c>
      <c r="B328" t="s">
        <v>1353</v>
      </c>
      <c r="C328" t="s">
        <v>1353</v>
      </c>
      <c r="D328" t="s">
        <v>1354</v>
      </c>
    </row>
    <row r="329" spans="1:4">
      <c r="A329" s="699">
        <v>328</v>
      </c>
      <c r="B329" t="s">
        <v>1353</v>
      </c>
      <c r="C329" t="s">
        <v>1362</v>
      </c>
      <c r="D329" t="s">
        <v>1363</v>
      </c>
    </row>
    <row r="330" spans="1:4">
      <c r="A330" s="699">
        <v>329</v>
      </c>
      <c r="B330" t="s">
        <v>1353</v>
      </c>
      <c r="C330" t="s">
        <v>1364</v>
      </c>
      <c r="D330" t="s">
        <v>1365</v>
      </c>
    </row>
    <row r="331" spans="1:4">
      <c r="A331" s="699">
        <v>330</v>
      </c>
      <c r="B331" t="s">
        <v>1353</v>
      </c>
      <c r="C331" t="s">
        <v>1366</v>
      </c>
      <c r="D331" t="s">
        <v>1367</v>
      </c>
    </row>
    <row r="332" spans="1:4">
      <c r="A332" s="699">
        <v>331</v>
      </c>
      <c r="B332" t="s">
        <v>1353</v>
      </c>
      <c r="C332" t="s">
        <v>1368</v>
      </c>
      <c r="D332" t="s">
        <v>1369</v>
      </c>
    </row>
    <row r="333" spans="1:4">
      <c r="A333" s="699">
        <v>332</v>
      </c>
      <c r="B333" t="s">
        <v>1353</v>
      </c>
      <c r="C333" t="s">
        <v>1370</v>
      </c>
      <c r="D333" t="s">
        <v>1371</v>
      </c>
    </row>
    <row r="334" spans="1:4">
      <c r="A334" s="699">
        <v>333</v>
      </c>
      <c r="B334" t="s">
        <v>1353</v>
      </c>
      <c r="C334" t="s">
        <v>1372</v>
      </c>
      <c r="D334" t="s">
        <v>1373</v>
      </c>
    </row>
    <row r="335" spans="1:4">
      <c r="A335" s="699">
        <v>334</v>
      </c>
      <c r="B335" t="s">
        <v>1353</v>
      </c>
      <c r="C335" t="s">
        <v>1374</v>
      </c>
      <c r="D335" t="s">
        <v>1375</v>
      </c>
    </row>
    <row r="336" spans="1:4">
      <c r="A336" s="699">
        <v>335</v>
      </c>
      <c r="B336" t="s">
        <v>1353</v>
      </c>
      <c r="C336" t="s">
        <v>1376</v>
      </c>
      <c r="D336" t="s">
        <v>1377</v>
      </c>
    </row>
    <row r="337" spans="1:4">
      <c r="A337" s="699">
        <v>336</v>
      </c>
      <c r="B337" t="s">
        <v>1353</v>
      </c>
      <c r="C337" t="s">
        <v>1378</v>
      </c>
      <c r="D337" t="s">
        <v>1379</v>
      </c>
    </row>
    <row r="338" spans="1:4">
      <c r="A338" s="699">
        <v>337</v>
      </c>
      <c r="B338" t="s">
        <v>1353</v>
      </c>
      <c r="C338" t="s">
        <v>1380</v>
      </c>
      <c r="D338" t="s">
        <v>1381</v>
      </c>
    </row>
    <row r="339" spans="1:4">
      <c r="A339" s="699">
        <v>338</v>
      </c>
      <c r="B339" t="s">
        <v>1353</v>
      </c>
      <c r="C339" t="s">
        <v>1382</v>
      </c>
      <c r="D339" t="s">
        <v>1383</v>
      </c>
    </row>
    <row r="340" spans="1:4">
      <c r="A340" s="699">
        <v>339</v>
      </c>
      <c r="B340" t="s">
        <v>1353</v>
      </c>
      <c r="C340" t="s">
        <v>1384</v>
      </c>
      <c r="D340" t="s">
        <v>1385</v>
      </c>
    </row>
    <row r="341" spans="1:4">
      <c r="A341" s="699">
        <v>340</v>
      </c>
      <c r="B341" t="s">
        <v>1353</v>
      </c>
      <c r="C341" t="s">
        <v>1386</v>
      </c>
      <c r="D341" t="s">
        <v>1387</v>
      </c>
    </row>
    <row r="342" spans="1:4">
      <c r="A342" s="699">
        <v>341</v>
      </c>
      <c r="B342" t="s">
        <v>1353</v>
      </c>
      <c r="C342" t="s">
        <v>1388</v>
      </c>
      <c r="D342" t="s">
        <v>1389</v>
      </c>
    </row>
    <row r="343" spans="1:4">
      <c r="A343" s="699">
        <v>342</v>
      </c>
      <c r="B343" t="s">
        <v>1353</v>
      </c>
      <c r="C343" t="s">
        <v>1390</v>
      </c>
      <c r="D343" t="s">
        <v>1391</v>
      </c>
    </row>
    <row r="344" spans="1:4">
      <c r="A344" s="699">
        <v>343</v>
      </c>
      <c r="B344" t="s">
        <v>1353</v>
      </c>
      <c r="C344" t="s">
        <v>1392</v>
      </c>
      <c r="D344" t="s">
        <v>1393</v>
      </c>
    </row>
    <row r="345" spans="1:4">
      <c r="A345" s="699">
        <v>344</v>
      </c>
      <c r="B345" t="s">
        <v>1394</v>
      </c>
      <c r="C345" t="s">
        <v>1396</v>
      </c>
      <c r="D345" t="s">
        <v>1397</v>
      </c>
    </row>
    <row r="346" spans="1:4">
      <c r="A346" s="699">
        <v>345</v>
      </c>
      <c r="B346" t="s">
        <v>1394</v>
      </c>
      <c r="C346" t="s">
        <v>1398</v>
      </c>
      <c r="D346" t="s">
        <v>1399</v>
      </c>
    </row>
    <row r="347" spans="1:4">
      <c r="A347" s="699">
        <v>346</v>
      </c>
      <c r="B347" t="s">
        <v>1394</v>
      </c>
      <c r="C347" t="s">
        <v>1400</v>
      </c>
      <c r="D347" t="s">
        <v>1401</v>
      </c>
    </row>
    <row r="348" spans="1:4">
      <c r="A348" s="699">
        <v>347</v>
      </c>
      <c r="B348" t="s">
        <v>1394</v>
      </c>
      <c r="C348" t="s">
        <v>1402</v>
      </c>
      <c r="D348" t="s">
        <v>1403</v>
      </c>
    </row>
    <row r="349" spans="1:4">
      <c r="A349" s="699">
        <v>348</v>
      </c>
      <c r="B349" t="s">
        <v>1394</v>
      </c>
      <c r="C349" t="s">
        <v>1404</v>
      </c>
      <c r="D349" t="s">
        <v>1405</v>
      </c>
    </row>
    <row r="350" spans="1:4">
      <c r="A350" s="699">
        <v>349</v>
      </c>
      <c r="B350" t="s">
        <v>1394</v>
      </c>
      <c r="C350" t="s">
        <v>1406</v>
      </c>
      <c r="D350" t="s">
        <v>1407</v>
      </c>
    </row>
    <row r="351" spans="1:4">
      <c r="A351" s="699">
        <v>350</v>
      </c>
      <c r="B351" t="s">
        <v>1394</v>
      </c>
      <c r="C351" t="s">
        <v>1408</v>
      </c>
      <c r="D351" t="s">
        <v>1409</v>
      </c>
    </row>
    <row r="352" spans="1:4">
      <c r="A352" s="699">
        <v>351</v>
      </c>
      <c r="B352" t="s">
        <v>1394</v>
      </c>
      <c r="C352" t="s">
        <v>1394</v>
      </c>
      <c r="D352" t="s">
        <v>1395</v>
      </c>
    </row>
    <row r="353" spans="1:4">
      <c r="A353" s="699">
        <v>352</v>
      </c>
      <c r="B353" t="s">
        <v>1394</v>
      </c>
      <c r="C353" t="s">
        <v>1410</v>
      </c>
      <c r="D353" t="s">
        <v>1411</v>
      </c>
    </row>
    <row r="354" spans="1:4">
      <c r="A354" s="699">
        <v>353</v>
      </c>
      <c r="B354" t="s">
        <v>1394</v>
      </c>
      <c r="C354" t="s">
        <v>1412</v>
      </c>
      <c r="D354" t="s">
        <v>1413</v>
      </c>
    </row>
    <row r="355" spans="1:4">
      <c r="A355" s="699">
        <v>354</v>
      </c>
      <c r="B355" t="s">
        <v>1394</v>
      </c>
      <c r="C355" t="s">
        <v>1414</v>
      </c>
      <c r="D355" t="s">
        <v>1415</v>
      </c>
    </row>
    <row r="356" spans="1:4">
      <c r="A356" s="699">
        <v>355</v>
      </c>
      <c r="B356" t="s">
        <v>1394</v>
      </c>
      <c r="C356" t="s">
        <v>1416</v>
      </c>
      <c r="D356" t="s">
        <v>1417</v>
      </c>
    </row>
    <row r="357" spans="1:4">
      <c r="A357" s="699">
        <v>356</v>
      </c>
      <c r="B357" t="s">
        <v>1394</v>
      </c>
      <c r="C357" t="s">
        <v>1418</v>
      </c>
      <c r="D357" t="s">
        <v>1419</v>
      </c>
    </row>
    <row r="358" spans="1:4">
      <c r="A358" s="699">
        <v>357</v>
      </c>
      <c r="B358" t="s">
        <v>1394</v>
      </c>
      <c r="C358" t="s">
        <v>1420</v>
      </c>
      <c r="D358" t="s">
        <v>1421</v>
      </c>
    </row>
    <row r="359" spans="1:4">
      <c r="A359" s="699">
        <v>358</v>
      </c>
      <c r="B359" t="s">
        <v>1394</v>
      </c>
      <c r="C359" t="s">
        <v>1422</v>
      </c>
      <c r="D359" t="s">
        <v>1423</v>
      </c>
    </row>
    <row r="360" spans="1:4">
      <c r="A360" s="699">
        <v>359</v>
      </c>
      <c r="B360" t="s">
        <v>1394</v>
      </c>
      <c r="C360" t="s">
        <v>1424</v>
      </c>
      <c r="D360" t="s">
        <v>1425</v>
      </c>
    </row>
    <row r="361" spans="1:4">
      <c r="A361" s="699">
        <v>360</v>
      </c>
      <c r="B361" t="s">
        <v>1394</v>
      </c>
      <c r="C361" t="s">
        <v>1426</v>
      </c>
      <c r="D361" t="s">
        <v>1427</v>
      </c>
    </row>
    <row r="362" spans="1:4">
      <c r="A362" s="699">
        <v>361</v>
      </c>
      <c r="B362" t="s">
        <v>1394</v>
      </c>
      <c r="C362" t="s">
        <v>1428</v>
      </c>
      <c r="D362" t="s">
        <v>1429</v>
      </c>
    </row>
    <row r="363" spans="1:4">
      <c r="A363" s="699">
        <v>362</v>
      </c>
      <c r="B363" t="s">
        <v>1394</v>
      </c>
      <c r="C363" t="s">
        <v>1430</v>
      </c>
      <c r="D363" t="s">
        <v>1431</v>
      </c>
    </row>
    <row r="364" spans="1:4">
      <c r="A364" s="699">
        <v>363</v>
      </c>
      <c r="B364" t="s">
        <v>1394</v>
      </c>
      <c r="C364" t="s">
        <v>1432</v>
      </c>
      <c r="D364" t="s">
        <v>1433</v>
      </c>
    </row>
    <row r="365" spans="1:4">
      <c r="A365" s="699">
        <v>364</v>
      </c>
      <c r="B365" t="s">
        <v>1394</v>
      </c>
      <c r="C365" t="s">
        <v>1434</v>
      </c>
      <c r="D365" t="s">
        <v>1435</v>
      </c>
    </row>
    <row r="366" spans="1:4">
      <c r="A366" s="699">
        <v>365</v>
      </c>
      <c r="B366" t="s">
        <v>1394</v>
      </c>
      <c r="C366" t="s">
        <v>1436</v>
      </c>
      <c r="D366" t="s">
        <v>1437</v>
      </c>
    </row>
    <row r="367" spans="1:4">
      <c r="A367" s="699">
        <v>366</v>
      </c>
      <c r="B367" t="s">
        <v>1394</v>
      </c>
      <c r="C367" t="s">
        <v>1438</v>
      </c>
      <c r="D367" t="s">
        <v>1439</v>
      </c>
    </row>
    <row r="368" spans="1:4">
      <c r="A368" s="699">
        <v>367</v>
      </c>
      <c r="B368" t="s">
        <v>1394</v>
      </c>
      <c r="C368" t="s">
        <v>1440</v>
      </c>
      <c r="D368" t="s">
        <v>1441</v>
      </c>
    </row>
    <row r="369" spans="1:4">
      <c r="A369" s="699">
        <v>368</v>
      </c>
      <c r="B369" t="s">
        <v>1394</v>
      </c>
      <c r="C369" t="s">
        <v>1442</v>
      </c>
      <c r="D369" t="s">
        <v>1443</v>
      </c>
    </row>
    <row r="370" spans="1:4">
      <c r="A370" s="699">
        <v>369</v>
      </c>
      <c r="B370" t="s">
        <v>1394</v>
      </c>
      <c r="C370" t="s">
        <v>1444</v>
      </c>
      <c r="D370" t="s">
        <v>1445</v>
      </c>
    </row>
    <row r="371" spans="1:4">
      <c r="A371" s="699">
        <v>370</v>
      </c>
      <c r="B371" t="s">
        <v>1446</v>
      </c>
      <c r="C371" t="s">
        <v>1446</v>
      </c>
      <c r="D371" t="s">
        <v>1447</v>
      </c>
    </row>
    <row r="372" spans="1:4">
      <c r="A372" s="699">
        <v>371</v>
      </c>
      <c r="B372" t="s">
        <v>1448</v>
      </c>
      <c r="C372" t="s">
        <v>1448</v>
      </c>
      <c r="D372" t="s">
        <v>1449</v>
      </c>
    </row>
    <row r="373" spans="1:4">
      <c r="A373" s="699">
        <v>372</v>
      </c>
      <c r="B373" t="s">
        <v>1450</v>
      </c>
      <c r="C373" t="s">
        <v>1452</v>
      </c>
      <c r="D373" t="s">
        <v>1453</v>
      </c>
    </row>
    <row r="374" spans="1:4">
      <c r="A374" s="699">
        <v>373</v>
      </c>
      <c r="B374" t="s">
        <v>1450</v>
      </c>
      <c r="C374" t="s">
        <v>1454</v>
      </c>
      <c r="D374" t="s">
        <v>1455</v>
      </c>
    </row>
    <row r="375" spans="1:4">
      <c r="A375" s="699">
        <v>374</v>
      </c>
      <c r="B375" t="s">
        <v>1450</v>
      </c>
      <c r="C375" t="s">
        <v>1456</v>
      </c>
      <c r="D375" t="s">
        <v>1457</v>
      </c>
    </row>
    <row r="376" spans="1:4">
      <c r="A376" s="699">
        <v>375</v>
      </c>
      <c r="B376" t="s">
        <v>1450</v>
      </c>
      <c r="C376" t="s">
        <v>1458</v>
      </c>
      <c r="D376" t="s">
        <v>1459</v>
      </c>
    </row>
    <row r="377" spans="1:4">
      <c r="A377" s="699">
        <v>376</v>
      </c>
      <c r="B377" t="s">
        <v>1450</v>
      </c>
      <c r="C377" t="s">
        <v>1450</v>
      </c>
      <c r="D377" t="s">
        <v>1451</v>
      </c>
    </row>
    <row r="378" spans="1:4">
      <c r="A378" s="699">
        <v>377</v>
      </c>
      <c r="B378" t="s">
        <v>1450</v>
      </c>
      <c r="C378" t="s">
        <v>1460</v>
      </c>
      <c r="D378" t="s">
        <v>1461</v>
      </c>
    </row>
    <row r="379" spans="1:4">
      <c r="A379" s="699">
        <v>378</v>
      </c>
      <c r="B379" t="s">
        <v>1450</v>
      </c>
      <c r="C379" t="s">
        <v>1462</v>
      </c>
      <c r="D379" t="s">
        <v>1463</v>
      </c>
    </row>
    <row r="380" spans="1:4">
      <c r="A380" s="699">
        <v>379</v>
      </c>
      <c r="B380" t="s">
        <v>1450</v>
      </c>
      <c r="C380" t="s">
        <v>1464</v>
      </c>
      <c r="D380" t="s">
        <v>1465</v>
      </c>
    </row>
    <row r="381" spans="1:4">
      <c r="A381" s="699">
        <v>380</v>
      </c>
      <c r="B381" t="s">
        <v>1450</v>
      </c>
      <c r="C381" t="s">
        <v>1466</v>
      </c>
      <c r="D381" t="s">
        <v>1467</v>
      </c>
    </row>
    <row r="382" spans="1:4">
      <c r="A382" s="699">
        <v>381</v>
      </c>
      <c r="B382" t="s">
        <v>1450</v>
      </c>
      <c r="C382" t="s">
        <v>1468</v>
      </c>
      <c r="D382" t="s">
        <v>1469</v>
      </c>
    </row>
    <row r="383" spans="1:4">
      <c r="A383" s="699">
        <v>382</v>
      </c>
      <c r="B383" t="s">
        <v>1450</v>
      </c>
      <c r="C383" t="s">
        <v>1470</v>
      </c>
      <c r="D383" t="s">
        <v>1471</v>
      </c>
    </row>
    <row r="384" spans="1:4">
      <c r="A384" s="699">
        <v>383</v>
      </c>
      <c r="B384" t="s">
        <v>1450</v>
      </c>
      <c r="C384" t="s">
        <v>1472</v>
      </c>
      <c r="D384" t="s">
        <v>1473</v>
      </c>
    </row>
    <row r="385" spans="1:4">
      <c r="A385" s="699">
        <v>384</v>
      </c>
      <c r="B385" t="s">
        <v>1450</v>
      </c>
      <c r="C385" t="s">
        <v>1474</v>
      </c>
      <c r="D385" t="s">
        <v>1475</v>
      </c>
    </row>
    <row r="386" spans="1:4">
      <c r="A386" s="699">
        <v>385</v>
      </c>
      <c r="B386" t="s">
        <v>1450</v>
      </c>
      <c r="C386" t="s">
        <v>1476</v>
      </c>
      <c r="D386" t="s">
        <v>1477</v>
      </c>
    </row>
    <row r="387" spans="1:4">
      <c r="A387" s="699">
        <v>386</v>
      </c>
      <c r="B387" t="s">
        <v>1450</v>
      </c>
      <c r="C387" t="s">
        <v>1478</v>
      </c>
      <c r="D387" t="s">
        <v>1479</v>
      </c>
    </row>
    <row r="388" spans="1:4">
      <c r="A388" s="699">
        <v>387</v>
      </c>
      <c r="B388" t="s">
        <v>1450</v>
      </c>
      <c r="C388" t="s">
        <v>1480</v>
      </c>
      <c r="D388" t="s">
        <v>1481</v>
      </c>
    </row>
    <row r="389" spans="1:4">
      <c r="A389" s="699">
        <v>388</v>
      </c>
      <c r="B389" t="s">
        <v>1450</v>
      </c>
      <c r="C389" t="s">
        <v>1482</v>
      </c>
      <c r="D389" t="s">
        <v>1483</v>
      </c>
    </row>
    <row r="390" spans="1:4">
      <c r="A390" s="699">
        <v>389</v>
      </c>
      <c r="B390" t="s">
        <v>1450</v>
      </c>
      <c r="C390" t="s">
        <v>1484</v>
      </c>
      <c r="D390" t="s">
        <v>1485</v>
      </c>
    </row>
    <row r="391" spans="1:4">
      <c r="A391" s="699">
        <v>390</v>
      </c>
      <c r="B391" t="s">
        <v>1450</v>
      </c>
      <c r="C391" t="s">
        <v>1486</v>
      </c>
      <c r="D391" t="s">
        <v>1487</v>
      </c>
    </row>
    <row r="392" spans="1:4">
      <c r="A392" s="699">
        <v>391</v>
      </c>
      <c r="B392" t="s">
        <v>1450</v>
      </c>
      <c r="C392" t="s">
        <v>1488</v>
      </c>
      <c r="D392" t="s">
        <v>1489</v>
      </c>
    </row>
    <row r="393" spans="1:4">
      <c r="A393" s="699">
        <v>392</v>
      </c>
      <c r="B393" t="s">
        <v>1490</v>
      </c>
      <c r="C393" t="s">
        <v>1004</v>
      </c>
      <c r="D393" t="s">
        <v>1492</v>
      </c>
    </row>
    <row r="394" spans="1:4">
      <c r="A394" s="699">
        <v>393</v>
      </c>
      <c r="B394" t="s">
        <v>1490</v>
      </c>
      <c r="C394" t="s">
        <v>1493</v>
      </c>
      <c r="D394" t="s">
        <v>1494</v>
      </c>
    </row>
    <row r="395" spans="1:4">
      <c r="A395" s="699">
        <v>394</v>
      </c>
      <c r="B395" t="s">
        <v>1490</v>
      </c>
      <c r="C395" t="s">
        <v>1495</v>
      </c>
      <c r="D395" t="s">
        <v>1496</v>
      </c>
    </row>
    <row r="396" spans="1:4">
      <c r="A396" s="699">
        <v>395</v>
      </c>
      <c r="B396" t="s">
        <v>1490</v>
      </c>
      <c r="C396" t="s">
        <v>1497</v>
      </c>
      <c r="D396" t="s">
        <v>1498</v>
      </c>
    </row>
    <row r="397" spans="1:4">
      <c r="A397" s="699">
        <v>396</v>
      </c>
      <c r="B397" t="s">
        <v>1490</v>
      </c>
      <c r="C397" t="s">
        <v>1499</v>
      </c>
      <c r="D397" t="s">
        <v>1500</v>
      </c>
    </row>
    <row r="398" spans="1:4">
      <c r="A398" s="699">
        <v>397</v>
      </c>
      <c r="B398" t="s">
        <v>1490</v>
      </c>
      <c r="C398" t="s">
        <v>1501</v>
      </c>
      <c r="D398" t="s">
        <v>1502</v>
      </c>
    </row>
    <row r="399" spans="1:4">
      <c r="A399" s="699">
        <v>398</v>
      </c>
      <c r="B399" t="s">
        <v>1490</v>
      </c>
      <c r="C399" t="s">
        <v>1490</v>
      </c>
      <c r="D399" t="s">
        <v>1491</v>
      </c>
    </row>
    <row r="400" spans="1:4">
      <c r="A400" s="699">
        <v>399</v>
      </c>
      <c r="B400" t="s">
        <v>1490</v>
      </c>
      <c r="C400" t="s">
        <v>1503</v>
      </c>
      <c r="D400" t="s">
        <v>1504</v>
      </c>
    </row>
    <row r="401" spans="1:4">
      <c r="A401" s="699">
        <v>400</v>
      </c>
      <c r="B401" t="s">
        <v>1490</v>
      </c>
      <c r="C401" t="s">
        <v>1505</v>
      </c>
      <c r="D401" t="s">
        <v>1506</v>
      </c>
    </row>
    <row r="402" spans="1:4">
      <c r="A402" s="699">
        <v>401</v>
      </c>
      <c r="B402" t="s">
        <v>1490</v>
      </c>
      <c r="C402" t="s">
        <v>1507</v>
      </c>
      <c r="D402" t="s">
        <v>1508</v>
      </c>
    </row>
    <row r="403" spans="1:4">
      <c r="A403" s="699">
        <v>402</v>
      </c>
      <c r="B403" t="s">
        <v>1490</v>
      </c>
      <c r="C403" t="s">
        <v>1509</v>
      </c>
      <c r="D403" t="s">
        <v>1510</v>
      </c>
    </row>
    <row r="404" spans="1:4">
      <c r="A404" s="699">
        <v>403</v>
      </c>
      <c r="B404" t="s">
        <v>1490</v>
      </c>
      <c r="C404" t="s">
        <v>1511</v>
      </c>
      <c r="D404" t="s">
        <v>1512</v>
      </c>
    </row>
    <row r="405" spans="1:4">
      <c r="A405" s="699">
        <v>404</v>
      </c>
      <c r="B405" t="s">
        <v>1490</v>
      </c>
      <c r="C405" t="s">
        <v>1513</v>
      </c>
      <c r="D405" t="s">
        <v>1514</v>
      </c>
    </row>
    <row r="406" spans="1:4">
      <c r="A406" s="699">
        <v>405</v>
      </c>
      <c r="B406" t="s">
        <v>1490</v>
      </c>
      <c r="C406" t="s">
        <v>1515</v>
      </c>
      <c r="D406" t="s">
        <v>1516</v>
      </c>
    </row>
    <row r="407" spans="1:4">
      <c r="A407" s="699">
        <v>406</v>
      </c>
      <c r="B407" t="s">
        <v>1490</v>
      </c>
      <c r="C407" t="s">
        <v>1517</v>
      </c>
      <c r="D407" t="s">
        <v>1518</v>
      </c>
    </row>
    <row r="408" spans="1:4">
      <c r="A408" s="699">
        <v>407</v>
      </c>
      <c r="B408" t="s">
        <v>1490</v>
      </c>
      <c r="C408" t="s">
        <v>1519</v>
      </c>
      <c r="D408" t="s">
        <v>1520</v>
      </c>
    </row>
    <row r="409" spans="1:4">
      <c r="A409" s="699">
        <v>408</v>
      </c>
      <c r="B409" t="s">
        <v>1490</v>
      </c>
      <c r="C409" t="s">
        <v>1521</v>
      </c>
      <c r="D409" t="s">
        <v>1522</v>
      </c>
    </row>
    <row r="410" spans="1:4">
      <c r="A410" s="699">
        <v>409</v>
      </c>
      <c r="B410" t="s">
        <v>1523</v>
      </c>
      <c r="C410" t="s">
        <v>1525</v>
      </c>
      <c r="D410" t="s">
        <v>1526</v>
      </c>
    </row>
    <row r="411" spans="1:4">
      <c r="A411" s="699">
        <v>410</v>
      </c>
      <c r="B411" t="s">
        <v>1523</v>
      </c>
      <c r="C411" t="s">
        <v>1527</v>
      </c>
      <c r="D411" t="s">
        <v>1528</v>
      </c>
    </row>
    <row r="412" spans="1:4">
      <c r="A412" s="699">
        <v>411</v>
      </c>
      <c r="B412" t="s">
        <v>1523</v>
      </c>
      <c r="C412" t="s">
        <v>1529</v>
      </c>
      <c r="D412" t="s">
        <v>1530</v>
      </c>
    </row>
    <row r="413" spans="1:4">
      <c r="A413" s="699">
        <v>412</v>
      </c>
      <c r="B413" t="s">
        <v>1523</v>
      </c>
      <c r="C413" t="s">
        <v>1531</v>
      </c>
      <c r="D413" t="s">
        <v>1532</v>
      </c>
    </row>
    <row r="414" spans="1:4">
      <c r="A414" s="699">
        <v>413</v>
      </c>
      <c r="B414" t="s">
        <v>1523</v>
      </c>
      <c r="C414" t="s">
        <v>1533</v>
      </c>
      <c r="D414" t="s">
        <v>1534</v>
      </c>
    </row>
    <row r="415" spans="1:4">
      <c r="A415" s="699">
        <v>414</v>
      </c>
      <c r="B415" t="s">
        <v>1523</v>
      </c>
      <c r="C415" t="s">
        <v>1535</v>
      </c>
      <c r="D415" t="s">
        <v>1536</v>
      </c>
    </row>
    <row r="416" spans="1:4">
      <c r="A416" s="699">
        <v>415</v>
      </c>
      <c r="B416" t="s">
        <v>1523</v>
      </c>
      <c r="C416" t="s">
        <v>1537</v>
      </c>
      <c r="D416" t="s">
        <v>1538</v>
      </c>
    </row>
    <row r="417" spans="1:4">
      <c r="A417" s="699">
        <v>416</v>
      </c>
      <c r="B417" t="s">
        <v>1523</v>
      </c>
      <c r="C417" t="s">
        <v>1539</v>
      </c>
      <c r="D417" t="s">
        <v>1540</v>
      </c>
    </row>
    <row r="418" spans="1:4">
      <c r="A418" s="699">
        <v>417</v>
      </c>
      <c r="B418" t="s">
        <v>1523</v>
      </c>
      <c r="C418" t="s">
        <v>1541</v>
      </c>
      <c r="D418" t="s">
        <v>1542</v>
      </c>
    </row>
    <row r="419" spans="1:4">
      <c r="A419" s="699">
        <v>418</v>
      </c>
      <c r="B419" t="s">
        <v>1523</v>
      </c>
      <c r="C419" t="s">
        <v>1543</v>
      </c>
      <c r="D419" t="s">
        <v>1544</v>
      </c>
    </row>
    <row r="420" spans="1:4">
      <c r="A420" s="699">
        <v>419</v>
      </c>
      <c r="B420" t="s">
        <v>1523</v>
      </c>
      <c r="C420" t="s">
        <v>1545</v>
      </c>
      <c r="D420" t="s">
        <v>1546</v>
      </c>
    </row>
    <row r="421" spans="1:4">
      <c r="A421" s="699">
        <v>420</v>
      </c>
      <c r="B421" t="s">
        <v>1523</v>
      </c>
      <c r="C421" t="s">
        <v>1523</v>
      </c>
      <c r="D421" t="s">
        <v>1524</v>
      </c>
    </row>
    <row r="422" spans="1:4">
      <c r="A422" s="699">
        <v>421</v>
      </c>
      <c r="B422" t="s">
        <v>1523</v>
      </c>
      <c r="C422" t="s">
        <v>1547</v>
      </c>
      <c r="D422" t="s">
        <v>1548</v>
      </c>
    </row>
    <row r="423" spans="1:4">
      <c r="A423" s="699">
        <v>422</v>
      </c>
      <c r="B423" t="s">
        <v>1523</v>
      </c>
      <c r="C423" t="s">
        <v>1549</v>
      </c>
      <c r="D423" t="s">
        <v>1550</v>
      </c>
    </row>
    <row r="424" spans="1:4">
      <c r="A424" s="699">
        <v>423</v>
      </c>
      <c r="B424" t="s">
        <v>1523</v>
      </c>
      <c r="C424" t="s">
        <v>1551</v>
      </c>
      <c r="D424" t="s">
        <v>1552</v>
      </c>
    </row>
    <row r="425" spans="1:4">
      <c r="A425" s="699">
        <v>424</v>
      </c>
      <c r="B425" t="s">
        <v>1523</v>
      </c>
      <c r="C425" t="s">
        <v>1198</v>
      </c>
      <c r="D425" t="s">
        <v>1553</v>
      </c>
    </row>
    <row r="426" spans="1:4">
      <c r="A426" s="699">
        <v>425</v>
      </c>
      <c r="B426" t="s">
        <v>1523</v>
      </c>
      <c r="C426" t="s">
        <v>1554</v>
      </c>
      <c r="D426" t="s">
        <v>1555</v>
      </c>
    </row>
    <row r="427" spans="1:4">
      <c r="A427" s="699">
        <v>426</v>
      </c>
      <c r="B427" t="s">
        <v>1523</v>
      </c>
      <c r="C427" t="s">
        <v>1556</v>
      </c>
      <c r="D427" t="s">
        <v>1557</v>
      </c>
    </row>
    <row r="428" spans="1:4">
      <c r="A428" s="699">
        <v>427</v>
      </c>
      <c r="B428" t="s">
        <v>1523</v>
      </c>
      <c r="C428" t="s">
        <v>1558</v>
      </c>
      <c r="D428" t="s">
        <v>1559</v>
      </c>
    </row>
    <row r="429" spans="1:4">
      <c r="A429" s="699">
        <v>428</v>
      </c>
      <c r="B429" t="s">
        <v>1523</v>
      </c>
      <c r="C429" t="s">
        <v>1560</v>
      </c>
      <c r="D429" t="s">
        <v>1561</v>
      </c>
    </row>
    <row r="430" spans="1:4">
      <c r="A430" s="699">
        <v>429</v>
      </c>
      <c r="B430" t="s">
        <v>1523</v>
      </c>
      <c r="C430" t="s">
        <v>1562</v>
      </c>
      <c r="D430" t="s">
        <v>1563</v>
      </c>
    </row>
    <row r="431" spans="1:4">
      <c r="A431" s="699">
        <v>430</v>
      </c>
      <c r="B431" t="s">
        <v>1523</v>
      </c>
      <c r="C431" t="s">
        <v>1564</v>
      </c>
      <c r="D431" t="s">
        <v>1565</v>
      </c>
    </row>
    <row r="432" spans="1:4">
      <c r="A432" s="699">
        <v>431</v>
      </c>
      <c r="B432" t="s">
        <v>1523</v>
      </c>
      <c r="C432" t="s">
        <v>805</v>
      </c>
      <c r="D432" t="s">
        <v>1566</v>
      </c>
    </row>
    <row r="433" spans="1:4">
      <c r="A433" s="699">
        <v>432</v>
      </c>
      <c r="B433" t="s">
        <v>1523</v>
      </c>
      <c r="C433" t="s">
        <v>1567</v>
      </c>
      <c r="D433" t="s">
        <v>1568</v>
      </c>
    </row>
    <row r="434" spans="1:4">
      <c r="A434" s="699">
        <v>433</v>
      </c>
      <c r="B434" t="s">
        <v>1569</v>
      </c>
      <c r="C434" t="s">
        <v>1571</v>
      </c>
      <c r="D434" t="s">
        <v>1572</v>
      </c>
    </row>
    <row r="435" spans="1:4">
      <c r="A435" s="699">
        <v>434</v>
      </c>
      <c r="B435" t="s">
        <v>1569</v>
      </c>
      <c r="C435" t="s">
        <v>1573</v>
      </c>
      <c r="D435" t="s">
        <v>1574</v>
      </c>
    </row>
    <row r="436" spans="1:4">
      <c r="A436" s="699">
        <v>435</v>
      </c>
      <c r="B436" t="s">
        <v>1569</v>
      </c>
      <c r="C436" t="s">
        <v>1575</v>
      </c>
      <c r="D436" t="s">
        <v>1576</v>
      </c>
    </row>
    <row r="437" spans="1:4">
      <c r="A437" s="699">
        <v>436</v>
      </c>
      <c r="B437" t="s">
        <v>1569</v>
      </c>
      <c r="C437" t="s">
        <v>1577</v>
      </c>
      <c r="D437" t="s">
        <v>1578</v>
      </c>
    </row>
    <row r="438" spans="1:4">
      <c r="A438" s="699">
        <v>437</v>
      </c>
      <c r="B438" t="s">
        <v>1569</v>
      </c>
      <c r="C438" t="s">
        <v>1579</v>
      </c>
      <c r="D438" t="s">
        <v>1580</v>
      </c>
    </row>
    <row r="439" spans="1:4">
      <c r="A439" s="699">
        <v>438</v>
      </c>
      <c r="B439" t="s">
        <v>1569</v>
      </c>
      <c r="C439" t="s">
        <v>1581</v>
      </c>
      <c r="D439" t="s">
        <v>1582</v>
      </c>
    </row>
    <row r="440" spans="1:4">
      <c r="A440" s="699">
        <v>439</v>
      </c>
      <c r="B440" t="s">
        <v>1569</v>
      </c>
      <c r="C440" t="s">
        <v>1583</v>
      </c>
      <c r="D440" t="s">
        <v>1584</v>
      </c>
    </row>
    <row r="441" spans="1:4">
      <c r="A441" s="699">
        <v>440</v>
      </c>
      <c r="B441" t="s">
        <v>1569</v>
      </c>
      <c r="C441" t="s">
        <v>1585</v>
      </c>
      <c r="D441" t="s">
        <v>1586</v>
      </c>
    </row>
    <row r="442" spans="1:4">
      <c r="A442" s="699">
        <v>441</v>
      </c>
      <c r="B442" t="s">
        <v>1569</v>
      </c>
      <c r="C442" t="s">
        <v>1587</v>
      </c>
      <c r="D442" t="s">
        <v>1588</v>
      </c>
    </row>
    <row r="443" spans="1:4">
      <c r="A443" s="699">
        <v>442</v>
      </c>
      <c r="B443" t="s">
        <v>1569</v>
      </c>
      <c r="C443" t="s">
        <v>1569</v>
      </c>
      <c r="D443" t="s">
        <v>1570</v>
      </c>
    </row>
    <row r="444" spans="1:4">
      <c r="A444" s="699">
        <v>443</v>
      </c>
      <c r="B444" t="s">
        <v>1569</v>
      </c>
      <c r="C444" t="s">
        <v>1589</v>
      </c>
      <c r="D444" t="s">
        <v>1590</v>
      </c>
    </row>
    <row r="445" spans="1:4">
      <c r="A445" s="699">
        <v>444</v>
      </c>
      <c r="B445" t="s">
        <v>1569</v>
      </c>
      <c r="C445" t="s">
        <v>1591</v>
      </c>
      <c r="D445" t="s">
        <v>1592</v>
      </c>
    </row>
    <row r="446" spans="1:4">
      <c r="A446" s="699">
        <v>445</v>
      </c>
      <c r="B446" t="s">
        <v>1569</v>
      </c>
      <c r="C446" t="s">
        <v>1593</v>
      </c>
      <c r="D446" t="s">
        <v>1594</v>
      </c>
    </row>
    <row r="447" spans="1:4">
      <c r="A447" s="699">
        <v>446</v>
      </c>
      <c r="B447" t="s">
        <v>1569</v>
      </c>
      <c r="C447" t="s">
        <v>1595</v>
      </c>
      <c r="D447" t="s">
        <v>1596</v>
      </c>
    </row>
    <row r="448" spans="1:4">
      <c r="A448" s="699">
        <v>447</v>
      </c>
      <c r="B448" t="s">
        <v>1569</v>
      </c>
      <c r="C448" t="s">
        <v>1597</v>
      </c>
      <c r="D448" t="s">
        <v>1598</v>
      </c>
    </row>
    <row r="449" spans="1:4">
      <c r="A449" s="699">
        <v>448</v>
      </c>
      <c r="B449" t="s">
        <v>1569</v>
      </c>
      <c r="C449" t="s">
        <v>1599</v>
      </c>
      <c r="D449" t="s">
        <v>1600</v>
      </c>
    </row>
    <row r="450" spans="1:4">
      <c r="A450" s="699">
        <v>449</v>
      </c>
      <c r="B450" t="s">
        <v>1569</v>
      </c>
      <c r="C450" t="s">
        <v>1331</v>
      </c>
      <c r="D450" t="s">
        <v>1601</v>
      </c>
    </row>
    <row r="451" spans="1:4">
      <c r="A451" s="699">
        <v>450</v>
      </c>
      <c r="B451" t="s">
        <v>1569</v>
      </c>
      <c r="C451" t="s">
        <v>1382</v>
      </c>
      <c r="D451" t="s">
        <v>1602</v>
      </c>
    </row>
    <row r="452" spans="1:4">
      <c r="A452" s="699">
        <v>451</v>
      </c>
      <c r="B452" t="s">
        <v>1569</v>
      </c>
      <c r="C452" t="s">
        <v>1603</v>
      </c>
      <c r="D452" t="s">
        <v>1604</v>
      </c>
    </row>
    <row r="453" spans="1:4">
      <c r="A453" s="699">
        <v>452</v>
      </c>
      <c r="B453" t="s">
        <v>1569</v>
      </c>
      <c r="C453" t="s">
        <v>1605</v>
      </c>
      <c r="D453" t="s">
        <v>1606</v>
      </c>
    </row>
    <row r="454" spans="1:4">
      <c r="A454" s="699">
        <v>453</v>
      </c>
      <c r="B454" t="s">
        <v>1569</v>
      </c>
      <c r="C454" t="s">
        <v>1607</v>
      </c>
      <c r="D454" t="s">
        <v>1608</v>
      </c>
    </row>
    <row r="455" spans="1:4">
      <c r="A455" s="699">
        <v>454</v>
      </c>
      <c r="B455" t="s">
        <v>1569</v>
      </c>
      <c r="C455" t="s">
        <v>1609</v>
      </c>
      <c r="D455" t="s">
        <v>1610</v>
      </c>
    </row>
    <row r="456" spans="1:4">
      <c r="A456" s="699">
        <v>455</v>
      </c>
      <c r="B456" t="s">
        <v>1569</v>
      </c>
      <c r="C456" t="s">
        <v>1611</v>
      </c>
      <c r="D456" t="s">
        <v>1612</v>
      </c>
    </row>
    <row r="457" spans="1:4">
      <c r="A457" s="699">
        <v>456</v>
      </c>
      <c r="B457" t="s">
        <v>1569</v>
      </c>
      <c r="C457" t="s">
        <v>1613</v>
      </c>
      <c r="D457" t="s">
        <v>1614</v>
      </c>
    </row>
    <row r="458" spans="1:4">
      <c r="A458" s="699">
        <v>457</v>
      </c>
      <c r="B458" t="s">
        <v>1569</v>
      </c>
      <c r="C458" t="s">
        <v>1615</v>
      </c>
      <c r="D458" t="s">
        <v>1616</v>
      </c>
    </row>
    <row r="459" spans="1:4">
      <c r="A459" s="699">
        <v>458</v>
      </c>
      <c r="B459" t="s">
        <v>1617</v>
      </c>
      <c r="C459" t="s">
        <v>1619</v>
      </c>
      <c r="D459" t="s">
        <v>1620</v>
      </c>
    </row>
    <row r="460" spans="1:4">
      <c r="A460" s="699">
        <v>459</v>
      </c>
      <c r="B460" t="s">
        <v>1617</v>
      </c>
      <c r="C460" t="s">
        <v>1621</v>
      </c>
      <c r="D460" t="s">
        <v>1622</v>
      </c>
    </row>
    <row r="461" spans="1:4">
      <c r="A461" s="699">
        <v>460</v>
      </c>
      <c r="B461" t="s">
        <v>1617</v>
      </c>
      <c r="C461" t="s">
        <v>1623</v>
      </c>
      <c r="D461" t="s">
        <v>1624</v>
      </c>
    </row>
    <row r="462" spans="1:4">
      <c r="A462" s="699">
        <v>461</v>
      </c>
      <c r="B462" t="s">
        <v>1617</v>
      </c>
      <c r="C462" t="s">
        <v>1625</v>
      </c>
      <c r="D462" t="s">
        <v>1626</v>
      </c>
    </row>
    <row r="463" spans="1:4">
      <c r="A463" s="699">
        <v>462</v>
      </c>
      <c r="B463" t="s">
        <v>1617</v>
      </c>
      <c r="C463" t="s">
        <v>1627</v>
      </c>
      <c r="D463" t="s">
        <v>1628</v>
      </c>
    </row>
    <row r="464" spans="1:4">
      <c r="A464" s="699">
        <v>463</v>
      </c>
      <c r="B464" t="s">
        <v>1617</v>
      </c>
      <c r="C464" t="s">
        <v>1617</v>
      </c>
      <c r="D464" t="s">
        <v>1618</v>
      </c>
    </row>
    <row r="465" spans="1:4">
      <c r="A465" s="699">
        <v>464</v>
      </c>
      <c r="B465" t="s">
        <v>1617</v>
      </c>
      <c r="C465" t="s">
        <v>1629</v>
      </c>
      <c r="D465" t="s">
        <v>1630</v>
      </c>
    </row>
    <row r="466" spans="1:4">
      <c r="A466" s="699">
        <v>465</v>
      </c>
      <c r="B466" t="s">
        <v>1617</v>
      </c>
      <c r="C466" t="s">
        <v>1631</v>
      </c>
      <c r="D466" t="s">
        <v>1632</v>
      </c>
    </row>
    <row r="467" spans="1:4">
      <c r="A467" s="699">
        <v>466</v>
      </c>
      <c r="B467" t="s">
        <v>1617</v>
      </c>
      <c r="C467" t="s">
        <v>1633</v>
      </c>
      <c r="D467" t="s">
        <v>1634</v>
      </c>
    </row>
    <row r="468" spans="1:4">
      <c r="A468" s="699">
        <v>467</v>
      </c>
      <c r="B468" t="s">
        <v>1617</v>
      </c>
      <c r="C468" t="s">
        <v>1635</v>
      </c>
      <c r="D468" t="s">
        <v>1636</v>
      </c>
    </row>
    <row r="469" spans="1:4">
      <c r="A469" s="699">
        <v>468</v>
      </c>
      <c r="B469" t="s">
        <v>1617</v>
      </c>
      <c r="C469" t="s">
        <v>1637</v>
      </c>
      <c r="D469" t="s">
        <v>1638</v>
      </c>
    </row>
    <row r="470" spans="1:4">
      <c r="A470" s="699">
        <v>469</v>
      </c>
      <c r="B470" t="s">
        <v>1617</v>
      </c>
      <c r="C470" t="s">
        <v>1639</v>
      </c>
      <c r="D470" t="s">
        <v>1640</v>
      </c>
    </row>
    <row r="471" spans="1:4">
      <c r="A471" s="699">
        <v>470</v>
      </c>
      <c r="B471" t="s">
        <v>1617</v>
      </c>
      <c r="C471" t="s">
        <v>1641</v>
      </c>
      <c r="D471" t="s">
        <v>1642</v>
      </c>
    </row>
    <row r="472" spans="1:4">
      <c r="A472" s="699">
        <v>471</v>
      </c>
      <c r="B472" t="s">
        <v>1617</v>
      </c>
      <c r="C472" t="s">
        <v>1643</v>
      </c>
      <c r="D472" t="s">
        <v>1644</v>
      </c>
    </row>
    <row r="473" spans="1:4">
      <c r="A473" s="699">
        <v>472</v>
      </c>
      <c r="B473" t="s">
        <v>1617</v>
      </c>
      <c r="C473" t="s">
        <v>1645</v>
      </c>
      <c r="D473" t="s">
        <v>1646</v>
      </c>
    </row>
    <row r="474" spans="1:4">
      <c r="A474" s="699">
        <v>473</v>
      </c>
      <c r="B474" t="s">
        <v>1617</v>
      </c>
      <c r="C474" t="s">
        <v>1647</v>
      </c>
      <c r="D474" t="s">
        <v>1648</v>
      </c>
    </row>
    <row r="475" spans="1:4">
      <c r="A475" s="699">
        <v>474</v>
      </c>
      <c r="B475" t="s">
        <v>1617</v>
      </c>
      <c r="C475" t="s">
        <v>1649</v>
      </c>
      <c r="D475" t="s">
        <v>1650</v>
      </c>
    </row>
    <row r="476" spans="1:4">
      <c r="A476" s="699">
        <v>475</v>
      </c>
      <c r="B476" t="s">
        <v>1617</v>
      </c>
      <c r="C476" t="s">
        <v>1651</v>
      </c>
      <c r="D476" t="s">
        <v>1652</v>
      </c>
    </row>
    <row r="477" spans="1:4">
      <c r="A477" s="699">
        <v>476</v>
      </c>
      <c r="B477" t="s">
        <v>1653</v>
      </c>
      <c r="C477" t="s">
        <v>767</v>
      </c>
      <c r="D477" t="s">
        <v>1655</v>
      </c>
    </row>
    <row r="478" spans="1:4">
      <c r="A478" s="699">
        <v>477</v>
      </c>
      <c r="B478" t="s">
        <v>1653</v>
      </c>
      <c r="C478" t="s">
        <v>1656</v>
      </c>
      <c r="D478" t="s">
        <v>1657</v>
      </c>
    </row>
    <row r="479" spans="1:4">
      <c r="A479" s="699">
        <v>478</v>
      </c>
      <c r="B479" t="s">
        <v>1653</v>
      </c>
      <c r="C479" t="s">
        <v>1658</v>
      </c>
      <c r="D479" t="s">
        <v>1659</v>
      </c>
    </row>
    <row r="480" spans="1:4">
      <c r="A480" s="699">
        <v>479</v>
      </c>
      <c r="B480" t="s">
        <v>1653</v>
      </c>
      <c r="C480" t="s">
        <v>1660</v>
      </c>
      <c r="D480" t="s">
        <v>1661</v>
      </c>
    </row>
    <row r="481" spans="1:4">
      <c r="A481" s="699">
        <v>480</v>
      </c>
      <c r="B481" t="s">
        <v>1653</v>
      </c>
      <c r="C481" t="s">
        <v>1662</v>
      </c>
      <c r="D481" t="s">
        <v>1663</v>
      </c>
    </row>
    <row r="482" spans="1:4">
      <c r="A482" s="699">
        <v>481</v>
      </c>
      <c r="B482" t="s">
        <v>1653</v>
      </c>
      <c r="C482" t="s">
        <v>1664</v>
      </c>
      <c r="D482" t="s">
        <v>1665</v>
      </c>
    </row>
    <row r="483" spans="1:4">
      <c r="A483" s="699">
        <v>482</v>
      </c>
      <c r="B483" t="s">
        <v>1653</v>
      </c>
      <c r="C483" t="s">
        <v>1653</v>
      </c>
      <c r="D483" t="s">
        <v>1654</v>
      </c>
    </row>
    <row r="484" spans="1:4">
      <c r="A484" s="699">
        <v>483</v>
      </c>
      <c r="B484" t="s">
        <v>1653</v>
      </c>
      <c r="C484" t="s">
        <v>1666</v>
      </c>
      <c r="D484" t="s">
        <v>1667</v>
      </c>
    </row>
    <row r="485" spans="1:4">
      <c r="A485" s="699">
        <v>484</v>
      </c>
      <c r="B485" t="s">
        <v>1653</v>
      </c>
      <c r="C485" t="s">
        <v>1668</v>
      </c>
      <c r="D485" t="s">
        <v>1669</v>
      </c>
    </row>
    <row r="486" spans="1:4">
      <c r="A486" s="699">
        <v>485</v>
      </c>
      <c r="B486" t="s">
        <v>1653</v>
      </c>
      <c r="C486" t="s">
        <v>1670</v>
      </c>
      <c r="D486" t="s">
        <v>1671</v>
      </c>
    </row>
    <row r="487" spans="1:4">
      <c r="A487" s="699">
        <v>486</v>
      </c>
      <c r="B487" t="s">
        <v>1653</v>
      </c>
      <c r="C487" t="s">
        <v>1672</v>
      </c>
      <c r="D487" t="s">
        <v>1673</v>
      </c>
    </row>
    <row r="488" spans="1:4">
      <c r="A488" s="699">
        <v>487</v>
      </c>
      <c r="B488" t="s">
        <v>1653</v>
      </c>
      <c r="C488" t="s">
        <v>1674</v>
      </c>
      <c r="D488" t="s">
        <v>1675</v>
      </c>
    </row>
    <row r="489" spans="1:4">
      <c r="A489" s="699">
        <v>488</v>
      </c>
      <c r="B489" t="s">
        <v>1653</v>
      </c>
      <c r="C489" t="s">
        <v>1676</v>
      </c>
      <c r="D489" t="s">
        <v>1677</v>
      </c>
    </row>
    <row r="490" spans="1:4">
      <c r="A490" s="699">
        <v>489</v>
      </c>
      <c r="B490" t="s">
        <v>1653</v>
      </c>
      <c r="C490" t="s">
        <v>1678</v>
      </c>
      <c r="D490" t="s">
        <v>1679</v>
      </c>
    </row>
    <row r="491" spans="1:4">
      <c r="A491" s="699">
        <v>490</v>
      </c>
      <c r="B491" t="s">
        <v>1653</v>
      </c>
      <c r="C491" t="s">
        <v>1680</v>
      </c>
      <c r="D491" t="s">
        <v>1681</v>
      </c>
    </row>
    <row r="492" spans="1:4">
      <c r="A492" s="699">
        <v>491</v>
      </c>
      <c r="B492" t="s">
        <v>1653</v>
      </c>
      <c r="C492" t="s">
        <v>1682</v>
      </c>
      <c r="D492" t="s">
        <v>1683</v>
      </c>
    </row>
    <row r="493" spans="1:4">
      <c r="A493" s="699">
        <v>492</v>
      </c>
      <c r="B493" t="s">
        <v>1653</v>
      </c>
      <c r="C493" t="s">
        <v>1684</v>
      </c>
      <c r="D493" t="s">
        <v>1685</v>
      </c>
    </row>
    <row r="494" spans="1:4">
      <c r="A494" s="699">
        <v>493</v>
      </c>
      <c r="B494" t="s">
        <v>1653</v>
      </c>
      <c r="C494" t="s">
        <v>1686</v>
      </c>
      <c r="D494" t="s">
        <v>1687</v>
      </c>
    </row>
    <row r="495" spans="1:4">
      <c r="A495" s="699">
        <v>494</v>
      </c>
      <c r="B495" t="s">
        <v>1653</v>
      </c>
      <c r="C495" t="s">
        <v>1688</v>
      </c>
      <c r="D495" t="s">
        <v>1689</v>
      </c>
    </row>
    <row r="496" spans="1:4">
      <c r="A496" s="699">
        <v>495</v>
      </c>
      <c r="B496" t="s">
        <v>1653</v>
      </c>
      <c r="C496" t="s">
        <v>1690</v>
      </c>
      <c r="D496" t="s">
        <v>1691</v>
      </c>
    </row>
    <row r="497" spans="1:4">
      <c r="A497" s="699">
        <v>496</v>
      </c>
      <c r="B497" t="s">
        <v>1653</v>
      </c>
      <c r="C497" t="s">
        <v>1692</v>
      </c>
      <c r="D497" t="s">
        <v>1693</v>
      </c>
    </row>
    <row r="498" spans="1:4">
      <c r="A498" s="699">
        <v>497</v>
      </c>
      <c r="B498" t="s">
        <v>1694</v>
      </c>
      <c r="C498" t="s">
        <v>1696</v>
      </c>
      <c r="D498" t="s">
        <v>1697</v>
      </c>
    </row>
    <row r="499" spans="1:4">
      <c r="A499" s="699">
        <v>498</v>
      </c>
      <c r="B499" t="s">
        <v>1694</v>
      </c>
      <c r="C499" t="s">
        <v>1698</v>
      </c>
      <c r="D499" t="s">
        <v>1699</v>
      </c>
    </row>
    <row r="500" spans="1:4">
      <c r="A500" s="699">
        <v>499</v>
      </c>
      <c r="B500" t="s">
        <v>1694</v>
      </c>
      <c r="C500" t="s">
        <v>1700</v>
      </c>
      <c r="D500" t="s">
        <v>1701</v>
      </c>
    </row>
    <row r="501" spans="1:4">
      <c r="A501" s="699">
        <v>500</v>
      </c>
      <c r="B501" t="s">
        <v>1694</v>
      </c>
      <c r="C501" t="s">
        <v>1702</v>
      </c>
      <c r="D501" t="s">
        <v>1703</v>
      </c>
    </row>
    <row r="502" spans="1:4">
      <c r="A502" s="699">
        <v>501</v>
      </c>
      <c r="B502" t="s">
        <v>1694</v>
      </c>
      <c r="C502" t="s">
        <v>1704</v>
      </c>
      <c r="D502" t="s">
        <v>1705</v>
      </c>
    </row>
    <row r="503" spans="1:4">
      <c r="A503" s="699">
        <v>502</v>
      </c>
      <c r="B503" t="s">
        <v>1694</v>
      </c>
      <c r="C503" t="s">
        <v>1706</v>
      </c>
      <c r="D503" t="s">
        <v>1707</v>
      </c>
    </row>
    <row r="504" spans="1:4">
      <c r="A504" s="699">
        <v>503</v>
      </c>
      <c r="B504" t="s">
        <v>1694</v>
      </c>
      <c r="C504" t="s">
        <v>1708</v>
      </c>
      <c r="D504" t="s">
        <v>1709</v>
      </c>
    </row>
    <row r="505" spans="1:4">
      <c r="A505" s="699">
        <v>504</v>
      </c>
      <c r="B505" t="s">
        <v>1694</v>
      </c>
      <c r="C505" t="s">
        <v>968</v>
      </c>
      <c r="D505" t="s">
        <v>1710</v>
      </c>
    </row>
    <row r="506" spans="1:4">
      <c r="A506" s="699">
        <v>505</v>
      </c>
      <c r="B506" t="s">
        <v>1694</v>
      </c>
      <c r="C506" t="s">
        <v>1694</v>
      </c>
      <c r="D506" t="s">
        <v>1695</v>
      </c>
    </row>
    <row r="507" spans="1:4">
      <c r="A507" s="699">
        <v>506</v>
      </c>
      <c r="B507" t="s">
        <v>1694</v>
      </c>
      <c r="C507" t="s">
        <v>1711</v>
      </c>
      <c r="D507" t="s">
        <v>1712</v>
      </c>
    </row>
    <row r="508" spans="1:4">
      <c r="A508" s="699">
        <v>507</v>
      </c>
      <c r="B508" t="s">
        <v>1694</v>
      </c>
      <c r="C508" t="s">
        <v>1713</v>
      </c>
      <c r="D508" t="s">
        <v>1714</v>
      </c>
    </row>
    <row r="509" spans="1:4">
      <c r="A509" s="699">
        <v>508</v>
      </c>
      <c r="B509" t="s">
        <v>1694</v>
      </c>
      <c r="C509" t="s">
        <v>1715</v>
      </c>
      <c r="D509" t="s">
        <v>1716</v>
      </c>
    </row>
    <row r="510" spans="1:4">
      <c r="A510" s="699">
        <v>509</v>
      </c>
      <c r="B510" t="s">
        <v>1694</v>
      </c>
      <c r="C510" t="s">
        <v>1717</v>
      </c>
      <c r="D510" t="s">
        <v>1718</v>
      </c>
    </row>
    <row r="511" spans="1:4">
      <c r="A511" s="699">
        <v>510</v>
      </c>
      <c r="B511" t="s">
        <v>1694</v>
      </c>
      <c r="C511" t="s">
        <v>1719</v>
      </c>
      <c r="D511" t="s">
        <v>1720</v>
      </c>
    </row>
    <row r="512" spans="1:4">
      <c r="A512" s="699">
        <v>511</v>
      </c>
      <c r="B512" t="s">
        <v>1694</v>
      </c>
      <c r="C512" t="s">
        <v>1721</v>
      </c>
      <c r="D512" t="s">
        <v>1722</v>
      </c>
    </row>
    <row r="513" spans="1:4">
      <c r="A513" s="699">
        <v>512</v>
      </c>
      <c r="B513" t="s">
        <v>1694</v>
      </c>
      <c r="C513" t="s">
        <v>1723</v>
      </c>
      <c r="D513" t="s">
        <v>1724</v>
      </c>
    </row>
    <row r="514" spans="1:4">
      <c r="A514" s="699">
        <v>513</v>
      </c>
      <c r="B514" t="s">
        <v>1694</v>
      </c>
      <c r="C514" t="s">
        <v>1725</v>
      </c>
      <c r="D514" t="s">
        <v>1726</v>
      </c>
    </row>
    <row r="515" spans="1:4">
      <c r="A515" s="699">
        <v>514</v>
      </c>
      <c r="B515" t="s">
        <v>1694</v>
      </c>
      <c r="C515" t="s">
        <v>1727</v>
      </c>
      <c r="D515" t="s">
        <v>1728</v>
      </c>
    </row>
    <row r="516" spans="1:4">
      <c r="A516" s="699">
        <v>515</v>
      </c>
      <c r="B516" t="s">
        <v>1694</v>
      </c>
      <c r="C516" t="s">
        <v>1729</v>
      </c>
      <c r="D516" t="s">
        <v>1730</v>
      </c>
    </row>
    <row r="517" spans="1:4">
      <c r="A517" s="699">
        <v>516</v>
      </c>
      <c r="B517" t="s">
        <v>1694</v>
      </c>
      <c r="C517" t="s">
        <v>1731</v>
      </c>
      <c r="D517" t="s">
        <v>1732</v>
      </c>
    </row>
    <row r="518" spans="1:4">
      <c r="A518" s="699">
        <v>517</v>
      </c>
      <c r="B518" t="s">
        <v>1694</v>
      </c>
      <c r="C518" t="s">
        <v>1733</v>
      </c>
      <c r="D518" t="s">
        <v>1734</v>
      </c>
    </row>
    <row r="519" spans="1:4">
      <c r="A519" s="699">
        <v>518</v>
      </c>
      <c r="B519" t="s">
        <v>1694</v>
      </c>
      <c r="C519" t="s">
        <v>1735</v>
      </c>
      <c r="D519" t="s">
        <v>1736</v>
      </c>
    </row>
    <row r="520" spans="1:4">
      <c r="A520" s="699">
        <v>519</v>
      </c>
      <c r="B520" t="s">
        <v>1694</v>
      </c>
      <c r="C520" t="s">
        <v>1737</v>
      </c>
      <c r="D520" t="s">
        <v>1738</v>
      </c>
    </row>
    <row r="521" spans="1:4">
      <c r="A521" s="699">
        <v>520</v>
      </c>
      <c r="B521" t="s">
        <v>1694</v>
      </c>
      <c r="C521" t="s">
        <v>1739</v>
      </c>
      <c r="D521" t="s">
        <v>1740</v>
      </c>
    </row>
    <row r="522" spans="1:4">
      <c r="A522" s="699">
        <v>521</v>
      </c>
      <c r="B522" t="s">
        <v>1694</v>
      </c>
      <c r="C522" t="s">
        <v>1741</v>
      </c>
      <c r="D522" t="s">
        <v>1742</v>
      </c>
    </row>
    <row r="523" spans="1:4">
      <c r="A523" s="699">
        <v>522</v>
      </c>
      <c r="B523" t="s">
        <v>1694</v>
      </c>
      <c r="C523" t="s">
        <v>1743</v>
      </c>
      <c r="D523" t="s">
        <v>1744</v>
      </c>
    </row>
    <row r="524" spans="1:4">
      <c r="A524" s="699">
        <v>523</v>
      </c>
      <c r="B524" t="s">
        <v>1694</v>
      </c>
      <c r="C524" t="s">
        <v>1745</v>
      </c>
      <c r="D524" t="s">
        <v>1746</v>
      </c>
    </row>
    <row r="525" spans="1:4">
      <c r="A525" s="699">
        <v>524</v>
      </c>
      <c r="B525" t="s">
        <v>1694</v>
      </c>
      <c r="C525" t="s">
        <v>1747</v>
      </c>
      <c r="D525" t="s">
        <v>1748</v>
      </c>
    </row>
    <row r="526" spans="1:4">
      <c r="A526" s="699">
        <v>525</v>
      </c>
      <c r="B526" t="s">
        <v>1694</v>
      </c>
      <c r="C526" t="s">
        <v>1749</v>
      </c>
      <c r="D526" t="s">
        <v>1750</v>
      </c>
    </row>
    <row r="527" spans="1:4">
      <c r="A527" s="699">
        <v>526</v>
      </c>
      <c r="B527" t="s">
        <v>1694</v>
      </c>
      <c r="C527" t="s">
        <v>1751</v>
      </c>
      <c r="D527" t="s">
        <v>1752</v>
      </c>
    </row>
    <row r="528" spans="1:4">
      <c r="A528" s="699">
        <v>527</v>
      </c>
      <c r="B528" t="s">
        <v>1694</v>
      </c>
      <c r="C528" t="s">
        <v>1753</v>
      </c>
      <c r="D528" t="s">
        <v>1754</v>
      </c>
    </row>
    <row r="529" spans="1:4">
      <c r="A529" s="699">
        <v>528</v>
      </c>
      <c r="B529" t="s">
        <v>1694</v>
      </c>
      <c r="C529" t="s">
        <v>1755</v>
      </c>
      <c r="D529" t="s">
        <v>1756</v>
      </c>
    </row>
    <row r="530" spans="1:4">
      <c r="A530" s="699">
        <v>529</v>
      </c>
      <c r="B530" t="s">
        <v>1757</v>
      </c>
      <c r="C530" t="s">
        <v>1184</v>
      </c>
      <c r="D530" t="s">
        <v>1759</v>
      </c>
    </row>
    <row r="531" spans="1:4">
      <c r="A531" s="699">
        <v>530</v>
      </c>
      <c r="B531" t="s">
        <v>1757</v>
      </c>
      <c r="C531" t="s">
        <v>1760</v>
      </c>
      <c r="D531" t="s">
        <v>1761</v>
      </c>
    </row>
    <row r="532" spans="1:4">
      <c r="A532" s="699">
        <v>531</v>
      </c>
      <c r="B532" t="s">
        <v>1757</v>
      </c>
      <c r="C532" t="s">
        <v>1762</v>
      </c>
      <c r="D532" t="s">
        <v>1763</v>
      </c>
    </row>
    <row r="533" spans="1:4">
      <c r="A533" s="699">
        <v>532</v>
      </c>
      <c r="B533" t="s">
        <v>1757</v>
      </c>
      <c r="C533" t="s">
        <v>1764</v>
      </c>
      <c r="D533" t="s">
        <v>1765</v>
      </c>
    </row>
    <row r="534" spans="1:4">
      <c r="A534" s="699">
        <v>533</v>
      </c>
      <c r="B534" t="s">
        <v>1757</v>
      </c>
      <c r="C534" t="s">
        <v>1766</v>
      </c>
      <c r="D534" t="s">
        <v>1767</v>
      </c>
    </row>
    <row r="535" spans="1:4">
      <c r="A535" s="699">
        <v>534</v>
      </c>
      <c r="B535" t="s">
        <v>1757</v>
      </c>
      <c r="C535" t="s">
        <v>1768</v>
      </c>
      <c r="D535" t="s">
        <v>1769</v>
      </c>
    </row>
    <row r="536" spans="1:4">
      <c r="A536" s="699">
        <v>535</v>
      </c>
      <c r="B536" t="s">
        <v>1757</v>
      </c>
      <c r="C536" t="s">
        <v>1770</v>
      </c>
      <c r="D536" t="s">
        <v>1771</v>
      </c>
    </row>
    <row r="537" spans="1:4">
      <c r="A537" s="699">
        <v>536</v>
      </c>
      <c r="B537" t="s">
        <v>1757</v>
      </c>
      <c r="C537" t="s">
        <v>1772</v>
      </c>
      <c r="D537" t="s">
        <v>1773</v>
      </c>
    </row>
    <row r="538" spans="1:4">
      <c r="A538" s="699">
        <v>537</v>
      </c>
      <c r="B538" t="s">
        <v>1757</v>
      </c>
      <c r="C538" t="s">
        <v>1774</v>
      </c>
      <c r="D538" t="s">
        <v>1775</v>
      </c>
    </row>
    <row r="539" spans="1:4">
      <c r="A539" s="699">
        <v>538</v>
      </c>
      <c r="B539" t="s">
        <v>1757</v>
      </c>
      <c r="C539" t="s">
        <v>1757</v>
      </c>
      <c r="D539" t="s">
        <v>1758</v>
      </c>
    </row>
    <row r="540" spans="1:4">
      <c r="A540" s="699">
        <v>539</v>
      </c>
      <c r="B540" t="s">
        <v>1757</v>
      </c>
      <c r="C540" t="s">
        <v>1776</v>
      </c>
      <c r="D540" t="s">
        <v>1777</v>
      </c>
    </row>
    <row r="541" spans="1:4">
      <c r="A541" s="699">
        <v>540</v>
      </c>
      <c r="B541" t="s">
        <v>1757</v>
      </c>
      <c r="C541" t="s">
        <v>1778</v>
      </c>
      <c r="D541" t="s">
        <v>1779</v>
      </c>
    </row>
    <row r="542" spans="1:4">
      <c r="A542" s="699">
        <v>541</v>
      </c>
      <c r="B542" t="s">
        <v>1757</v>
      </c>
      <c r="C542" t="s">
        <v>1780</v>
      </c>
      <c r="D542" t="s">
        <v>1781</v>
      </c>
    </row>
    <row r="543" spans="1:4">
      <c r="A543" s="699">
        <v>542</v>
      </c>
      <c r="B543" t="s">
        <v>1757</v>
      </c>
      <c r="C543" t="s">
        <v>1782</v>
      </c>
      <c r="D543" t="s">
        <v>1783</v>
      </c>
    </row>
    <row r="544" spans="1:4">
      <c r="A544" s="699">
        <v>543</v>
      </c>
      <c r="B544" t="s">
        <v>1757</v>
      </c>
      <c r="C544" t="s">
        <v>1784</v>
      </c>
      <c r="D544" t="s">
        <v>1785</v>
      </c>
    </row>
    <row r="545" spans="1:4">
      <c r="A545" s="699">
        <v>544</v>
      </c>
      <c r="B545" t="s">
        <v>1757</v>
      </c>
      <c r="C545" t="s">
        <v>1786</v>
      </c>
      <c r="D545" t="s">
        <v>1787</v>
      </c>
    </row>
    <row r="546" spans="1:4">
      <c r="A546" s="699">
        <v>545</v>
      </c>
      <c r="B546" t="s">
        <v>1757</v>
      </c>
      <c r="C546" t="s">
        <v>1788</v>
      </c>
      <c r="D546" t="s">
        <v>1789</v>
      </c>
    </row>
    <row r="547" spans="1:4">
      <c r="A547" s="699">
        <v>546</v>
      </c>
      <c r="B547" t="s">
        <v>1757</v>
      </c>
      <c r="C547" t="s">
        <v>1790</v>
      </c>
      <c r="D547" t="s">
        <v>1791</v>
      </c>
    </row>
    <row r="548" spans="1:4">
      <c r="A548" s="699">
        <v>547</v>
      </c>
      <c r="B548" t="s">
        <v>1757</v>
      </c>
      <c r="C548" t="s">
        <v>1792</v>
      </c>
      <c r="D548" t="s">
        <v>1793</v>
      </c>
    </row>
    <row r="549" spans="1:4">
      <c r="A549" s="699">
        <v>548</v>
      </c>
      <c r="B549" t="s">
        <v>1757</v>
      </c>
      <c r="C549" t="s">
        <v>1794</v>
      </c>
      <c r="D549" t="s">
        <v>1795</v>
      </c>
    </row>
    <row r="550" spans="1:4">
      <c r="A550" s="699">
        <v>549</v>
      </c>
      <c r="B550" t="s">
        <v>1757</v>
      </c>
      <c r="C550" t="s">
        <v>1796</v>
      </c>
      <c r="D550" t="s">
        <v>1797</v>
      </c>
    </row>
    <row r="551" spans="1:4">
      <c r="A551" s="699">
        <v>550</v>
      </c>
      <c r="B551" t="s">
        <v>1757</v>
      </c>
      <c r="C551" t="s">
        <v>1798</v>
      </c>
      <c r="D551" t="s">
        <v>1799</v>
      </c>
    </row>
    <row r="552" spans="1:4">
      <c r="A552" s="699">
        <v>551</v>
      </c>
      <c r="B552" t="s">
        <v>1757</v>
      </c>
      <c r="C552" t="s">
        <v>1800</v>
      </c>
      <c r="D552" t="s">
        <v>1801</v>
      </c>
    </row>
    <row r="553" spans="1:4">
      <c r="A553" s="699">
        <v>552</v>
      </c>
      <c r="B553" t="s">
        <v>1757</v>
      </c>
      <c r="C553" t="s">
        <v>1802</v>
      </c>
      <c r="D553" t="s">
        <v>1803</v>
      </c>
    </row>
    <row r="554" spans="1:4">
      <c r="A554" s="699">
        <v>553</v>
      </c>
      <c r="B554" t="s">
        <v>1757</v>
      </c>
      <c r="C554" t="s">
        <v>1804</v>
      </c>
      <c r="D554" t="s">
        <v>1805</v>
      </c>
    </row>
    <row r="555" spans="1:4">
      <c r="A555" s="699">
        <v>554</v>
      </c>
      <c r="B555" t="s">
        <v>1806</v>
      </c>
      <c r="C555" t="s">
        <v>1808</v>
      </c>
      <c r="D555" t="s">
        <v>1809</v>
      </c>
    </row>
    <row r="556" spans="1:4">
      <c r="A556" s="699">
        <v>555</v>
      </c>
      <c r="B556" t="s">
        <v>1806</v>
      </c>
      <c r="C556" t="s">
        <v>1810</v>
      </c>
      <c r="D556" t="s">
        <v>1811</v>
      </c>
    </row>
    <row r="557" spans="1:4">
      <c r="A557" s="699">
        <v>556</v>
      </c>
      <c r="B557" t="s">
        <v>1806</v>
      </c>
      <c r="C557" t="s">
        <v>1812</v>
      </c>
      <c r="D557" t="s">
        <v>1813</v>
      </c>
    </row>
    <row r="558" spans="1:4">
      <c r="A558" s="699">
        <v>557</v>
      </c>
      <c r="B558" t="s">
        <v>1806</v>
      </c>
      <c r="C558" t="s">
        <v>1264</v>
      </c>
      <c r="D558" t="s">
        <v>1814</v>
      </c>
    </row>
    <row r="559" spans="1:4">
      <c r="A559" s="699">
        <v>558</v>
      </c>
      <c r="B559" t="s">
        <v>1806</v>
      </c>
      <c r="C559" t="s">
        <v>1815</v>
      </c>
      <c r="D559" t="s">
        <v>1816</v>
      </c>
    </row>
    <row r="560" spans="1:4">
      <c r="A560" s="699">
        <v>559</v>
      </c>
      <c r="B560" t="s">
        <v>1806</v>
      </c>
      <c r="C560" t="s">
        <v>1817</v>
      </c>
      <c r="D560" t="s">
        <v>1818</v>
      </c>
    </row>
    <row r="561" spans="1:4">
      <c r="A561" s="699">
        <v>560</v>
      </c>
      <c r="B561" t="s">
        <v>1806</v>
      </c>
      <c r="C561" t="s">
        <v>1819</v>
      </c>
      <c r="D561" t="s">
        <v>1820</v>
      </c>
    </row>
    <row r="562" spans="1:4">
      <c r="A562" s="699">
        <v>561</v>
      </c>
      <c r="B562" t="s">
        <v>1806</v>
      </c>
      <c r="C562" t="s">
        <v>1821</v>
      </c>
      <c r="D562" t="s">
        <v>1822</v>
      </c>
    </row>
    <row r="563" spans="1:4">
      <c r="A563" s="699">
        <v>562</v>
      </c>
      <c r="B563" t="s">
        <v>1806</v>
      </c>
      <c r="C563" t="s">
        <v>1823</v>
      </c>
      <c r="D563" t="s">
        <v>1824</v>
      </c>
    </row>
    <row r="564" spans="1:4">
      <c r="A564" s="699">
        <v>563</v>
      </c>
      <c r="B564" t="s">
        <v>1806</v>
      </c>
      <c r="C564" t="s">
        <v>1806</v>
      </c>
      <c r="D564" t="s">
        <v>1807</v>
      </c>
    </row>
    <row r="565" spans="1:4">
      <c r="A565" s="699">
        <v>564</v>
      </c>
      <c r="B565" t="s">
        <v>1806</v>
      </c>
      <c r="C565" t="s">
        <v>1825</v>
      </c>
      <c r="D565" t="s">
        <v>1826</v>
      </c>
    </row>
    <row r="566" spans="1:4">
      <c r="A566" s="699">
        <v>565</v>
      </c>
      <c r="B566" t="s">
        <v>1806</v>
      </c>
      <c r="C566" t="s">
        <v>1827</v>
      </c>
      <c r="D566" t="s">
        <v>1828</v>
      </c>
    </row>
    <row r="567" spans="1:4">
      <c r="A567" s="699">
        <v>566</v>
      </c>
      <c r="B567" t="s">
        <v>1806</v>
      </c>
      <c r="C567" t="s">
        <v>1829</v>
      </c>
      <c r="D567" t="s">
        <v>1830</v>
      </c>
    </row>
    <row r="568" spans="1:4">
      <c r="A568" s="699">
        <v>567</v>
      </c>
      <c r="B568" t="s">
        <v>1806</v>
      </c>
      <c r="C568" t="s">
        <v>1831</v>
      </c>
      <c r="D568" t="s">
        <v>1832</v>
      </c>
    </row>
    <row r="569" spans="1:4">
      <c r="A569" s="699">
        <v>568</v>
      </c>
      <c r="B569" t="s">
        <v>1806</v>
      </c>
      <c r="C569" t="s">
        <v>1833</v>
      </c>
      <c r="D569" t="s">
        <v>1834</v>
      </c>
    </row>
    <row r="570" spans="1:4">
      <c r="A570" s="699">
        <v>569</v>
      </c>
      <c r="B570" t="s">
        <v>1806</v>
      </c>
      <c r="C570" t="s">
        <v>1835</v>
      </c>
      <c r="D570" t="s">
        <v>1836</v>
      </c>
    </row>
    <row r="571" spans="1:4">
      <c r="A571" s="699">
        <v>570</v>
      </c>
      <c r="B571" t="s">
        <v>1806</v>
      </c>
      <c r="C571" t="s">
        <v>1837</v>
      </c>
      <c r="D571" t="s">
        <v>1838</v>
      </c>
    </row>
    <row r="572" spans="1:4">
      <c r="A572" s="699">
        <v>571</v>
      </c>
      <c r="B572" t="s">
        <v>1806</v>
      </c>
      <c r="C572" t="s">
        <v>1839</v>
      </c>
      <c r="D572" t="s">
        <v>1840</v>
      </c>
    </row>
    <row r="573" spans="1:4">
      <c r="A573" s="699">
        <v>572</v>
      </c>
      <c r="B573" t="s">
        <v>1806</v>
      </c>
      <c r="C573" t="s">
        <v>1841</v>
      </c>
      <c r="D573" t="s">
        <v>1842</v>
      </c>
    </row>
    <row r="574" spans="1:4">
      <c r="A574" s="699">
        <v>573</v>
      </c>
      <c r="B574" t="s">
        <v>1806</v>
      </c>
      <c r="C574" t="s">
        <v>1843</v>
      </c>
      <c r="D574" t="s">
        <v>1844</v>
      </c>
    </row>
    <row r="575" spans="1:4">
      <c r="A575" s="699">
        <v>574</v>
      </c>
      <c r="B575" t="s">
        <v>1806</v>
      </c>
      <c r="C575" t="s">
        <v>1845</v>
      </c>
      <c r="D575" t="s">
        <v>1846</v>
      </c>
    </row>
    <row r="576" spans="1:4">
      <c r="A576" s="699">
        <v>575</v>
      </c>
      <c r="B576" t="s">
        <v>1806</v>
      </c>
      <c r="C576" t="s">
        <v>1847</v>
      </c>
      <c r="D576" t="s">
        <v>1848</v>
      </c>
    </row>
    <row r="577" spans="1:4">
      <c r="A577" s="699">
        <v>576</v>
      </c>
      <c r="B577" t="s">
        <v>1806</v>
      </c>
      <c r="C577" t="s">
        <v>1849</v>
      </c>
      <c r="D577" t="s">
        <v>1850</v>
      </c>
    </row>
    <row r="578" spans="1:4">
      <c r="A578" s="699">
        <v>577</v>
      </c>
      <c r="B578" t="s">
        <v>1806</v>
      </c>
      <c r="C578" t="s">
        <v>1851</v>
      </c>
      <c r="D578" t="s">
        <v>1852</v>
      </c>
    </row>
    <row r="579" spans="1:4">
      <c r="A579" s="699">
        <v>578</v>
      </c>
      <c r="B579" t="s">
        <v>1806</v>
      </c>
      <c r="C579" t="s">
        <v>1853</v>
      </c>
      <c r="D579" t="s">
        <v>1854</v>
      </c>
    </row>
    <row r="580" spans="1:4">
      <c r="A580" s="699">
        <v>579</v>
      </c>
      <c r="B580" t="s">
        <v>1806</v>
      </c>
      <c r="C580" t="s">
        <v>1855</v>
      </c>
      <c r="D580" t="s">
        <v>1856</v>
      </c>
    </row>
    <row r="581" spans="1:4">
      <c r="A581" s="699">
        <v>580</v>
      </c>
      <c r="B581" t="s">
        <v>1857</v>
      </c>
      <c r="C581" t="s">
        <v>1859</v>
      </c>
      <c r="D581" t="s">
        <v>1860</v>
      </c>
    </row>
    <row r="582" spans="1:4">
      <c r="A582" s="699">
        <v>581</v>
      </c>
      <c r="B582" t="s">
        <v>1857</v>
      </c>
      <c r="C582" t="s">
        <v>1861</v>
      </c>
      <c r="D582" t="s">
        <v>1862</v>
      </c>
    </row>
    <row r="583" spans="1:4">
      <c r="A583" s="699">
        <v>582</v>
      </c>
      <c r="B583" t="s">
        <v>1857</v>
      </c>
      <c r="C583" t="s">
        <v>1863</v>
      </c>
      <c r="D583" t="s">
        <v>1864</v>
      </c>
    </row>
    <row r="584" spans="1:4">
      <c r="A584" s="699">
        <v>583</v>
      </c>
      <c r="B584" t="s">
        <v>1857</v>
      </c>
      <c r="C584" t="s">
        <v>1865</v>
      </c>
      <c r="D584" t="s">
        <v>1866</v>
      </c>
    </row>
    <row r="585" spans="1:4">
      <c r="A585" s="699">
        <v>584</v>
      </c>
      <c r="B585" t="s">
        <v>1857</v>
      </c>
      <c r="C585" t="s">
        <v>1867</v>
      </c>
      <c r="D585" t="s">
        <v>1868</v>
      </c>
    </row>
    <row r="586" spans="1:4">
      <c r="A586" s="699">
        <v>585</v>
      </c>
      <c r="B586" t="s">
        <v>1857</v>
      </c>
      <c r="C586" t="s">
        <v>1869</v>
      </c>
      <c r="D586" t="s">
        <v>1870</v>
      </c>
    </row>
    <row r="587" spans="1:4">
      <c r="A587" s="699">
        <v>586</v>
      </c>
      <c r="B587" t="s">
        <v>1857</v>
      </c>
      <c r="C587" t="s">
        <v>1871</v>
      </c>
      <c r="D587" t="s">
        <v>1872</v>
      </c>
    </row>
    <row r="588" spans="1:4">
      <c r="A588" s="699">
        <v>587</v>
      </c>
      <c r="B588" t="s">
        <v>1857</v>
      </c>
      <c r="C588" t="s">
        <v>1873</v>
      </c>
      <c r="D588" t="s">
        <v>1874</v>
      </c>
    </row>
    <row r="589" spans="1:4">
      <c r="A589" s="699">
        <v>588</v>
      </c>
      <c r="B589" t="s">
        <v>1857</v>
      </c>
      <c r="C589" t="s">
        <v>1875</v>
      </c>
      <c r="D589" t="s">
        <v>1876</v>
      </c>
    </row>
    <row r="590" spans="1:4">
      <c r="A590" s="699">
        <v>589</v>
      </c>
      <c r="B590" t="s">
        <v>1857</v>
      </c>
      <c r="C590" t="s">
        <v>1877</v>
      </c>
      <c r="D590" t="s">
        <v>1878</v>
      </c>
    </row>
    <row r="591" spans="1:4">
      <c r="A591" s="699">
        <v>590</v>
      </c>
      <c r="B591" t="s">
        <v>1857</v>
      </c>
      <c r="C591" t="s">
        <v>1879</v>
      </c>
      <c r="D591" t="s">
        <v>1880</v>
      </c>
    </row>
    <row r="592" spans="1:4">
      <c r="A592" s="699">
        <v>591</v>
      </c>
      <c r="B592" t="s">
        <v>1857</v>
      </c>
      <c r="C592" t="s">
        <v>1857</v>
      </c>
      <c r="D592" t="s">
        <v>1858</v>
      </c>
    </row>
    <row r="593" spans="1:4">
      <c r="A593" s="699">
        <v>592</v>
      </c>
      <c r="B593" t="s">
        <v>1857</v>
      </c>
      <c r="C593" t="s">
        <v>1881</v>
      </c>
      <c r="D593" t="s">
        <v>1882</v>
      </c>
    </row>
    <row r="594" spans="1:4">
      <c r="A594" s="699">
        <v>593</v>
      </c>
      <c r="B594" t="s">
        <v>1857</v>
      </c>
      <c r="C594" t="s">
        <v>1883</v>
      </c>
      <c r="D594" t="s">
        <v>1884</v>
      </c>
    </row>
    <row r="595" spans="1:4">
      <c r="A595" s="699">
        <v>594</v>
      </c>
      <c r="B595" t="s">
        <v>1857</v>
      </c>
      <c r="C595" t="s">
        <v>1885</v>
      </c>
      <c r="D595" t="s">
        <v>1886</v>
      </c>
    </row>
    <row r="596" spans="1:4">
      <c r="A596" s="699">
        <v>595</v>
      </c>
      <c r="B596" t="s">
        <v>1857</v>
      </c>
      <c r="C596" t="s">
        <v>1887</v>
      </c>
      <c r="D596" t="s">
        <v>1888</v>
      </c>
    </row>
    <row r="597" spans="1:4">
      <c r="A597" s="699">
        <v>596</v>
      </c>
      <c r="B597" t="s">
        <v>1857</v>
      </c>
      <c r="C597" t="s">
        <v>1889</v>
      </c>
      <c r="D597" t="s">
        <v>1890</v>
      </c>
    </row>
    <row r="598" spans="1:4">
      <c r="A598" s="699">
        <v>597</v>
      </c>
      <c r="B598" t="s">
        <v>1857</v>
      </c>
      <c r="C598" t="s">
        <v>1727</v>
      </c>
      <c r="D598" t="s">
        <v>1891</v>
      </c>
    </row>
    <row r="599" spans="1:4">
      <c r="A599" s="699">
        <v>598</v>
      </c>
      <c r="B599" t="s">
        <v>1857</v>
      </c>
      <c r="C599" t="s">
        <v>1892</v>
      </c>
      <c r="D599" t="s">
        <v>1893</v>
      </c>
    </row>
    <row r="600" spans="1:4">
      <c r="A600" s="699">
        <v>599</v>
      </c>
      <c r="B600" t="s">
        <v>1857</v>
      </c>
      <c r="C600" t="s">
        <v>1894</v>
      </c>
      <c r="D600" t="s">
        <v>1895</v>
      </c>
    </row>
    <row r="601" spans="1:4">
      <c r="A601" s="699">
        <v>600</v>
      </c>
      <c r="B601" t="s">
        <v>1857</v>
      </c>
      <c r="C601" t="s">
        <v>1896</v>
      </c>
      <c r="D601" t="s">
        <v>1897</v>
      </c>
    </row>
    <row r="602" spans="1:4">
      <c r="A602" s="699">
        <v>601</v>
      </c>
      <c r="B602" t="s">
        <v>1857</v>
      </c>
      <c r="C602" t="s">
        <v>1898</v>
      </c>
      <c r="D602" t="s">
        <v>1899</v>
      </c>
    </row>
    <row r="603" spans="1:4">
      <c r="A603" s="699">
        <v>602</v>
      </c>
      <c r="B603" t="s">
        <v>1857</v>
      </c>
      <c r="C603" t="s">
        <v>1900</v>
      </c>
      <c r="D603" t="s">
        <v>1901</v>
      </c>
    </row>
    <row r="604" spans="1:4">
      <c r="A604" s="699">
        <v>603</v>
      </c>
      <c r="B604" t="s">
        <v>1857</v>
      </c>
      <c r="C604" t="s">
        <v>1902</v>
      </c>
      <c r="D604" t="s">
        <v>1903</v>
      </c>
    </row>
    <row r="605" spans="1:4">
      <c r="A605" s="699">
        <v>604</v>
      </c>
      <c r="B605" t="s">
        <v>1857</v>
      </c>
      <c r="C605" t="s">
        <v>1904</v>
      </c>
      <c r="D605" t="s">
        <v>1905</v>
      </c>
    </row>
    <row r="606" spans="1:4">
      <c r="A606" s="699">
        <v>605</v>
      </c>
      <c r="B606" t="s">
        <v>1857</v>
      </c>
      <c r="C606" t="s">
        <v>1906</v>
      </c>
      <c r="D606" t="s">
        <v>1907</v>
      </c>
    </row>
    <row r="607" spans="1:4">
      <c r="A607" s="699">
        <v>606</v>
      </c>
      <c r="B607" t="s">
        <v>1857</v>
      </c>
      <c r="C607" t="s">
        <v>1908</v>
      </c>
      <c r="D607" t="s">
        <v>1909</v>
      </c>
    </row>
    <row r="608" spans="1:4">
      <c r="A608" s="699">
        <v>607</v>
      </c>
      <c r="B608" t="s">
        <v>1857</v>
      </c>
      <c r="C608" t="s">
        <v>1910</v>
      </c>
      <c r="D608" t="s">
        <v>1911</v>
      </c>
    </row>
    <row r="609" spans="1:4">
      <c r="A609" s="699">
        <v>608</v>
      </c>
      <c r="B609" t="s">
        <v>1857</v>
      </c>
      <c r="C609" t="s">
        <v>1912</v>
      </c>
      <c r="D609" t="s">
        <v>1913</v>
      </c>
    </row>
    <row r="610" spans="1:4">
      <c r="A610" s="699">
        <v>609</v>
      </c>
      <c r="B610" t="s">
        <v>1857</v>
      </c>
      <c r="C610" t="s">
        <v>1914</v>
      </c>
      <c r="D610" t="s">
        <v>1915</v>
      </c>
    </row>
    <row r="611" spans="1:4">
      <c r="A611" s="699">
        <v>610</v>
      </c>
      <c r="B611" t="s">
        <v>1916</v>
      </c>
      <c r="C611" t="s">
        <v>1918</v>
      </c>
      <c r="D611" t="s">
        <v>1919</v>
      </c>
    </row>
    <row r="612" spans="1:4">
      <c r="A612" s="699">
        <v>611</v>
      </c>
      <c r="B612" t="s">
        <v>1916</v>
      </c>
      <c r="C612" t="s">
        <v>1920</v>
      </c>
      <c r="D612" t="s">
        <v>1921</v>
      </c>
    </row>
    <row r="613" spans="1:4">
      <c r="A613" s="699">
        <v>612</v>
      </c>
      <c r="B613" t="s">
        <v>1916</v>
      </c>
      <c r="C613" t="s">
        <v>1922</v>
      </c>
      <c r="D613" t="s">
        <v>1923</v>
      </c>
    </row>
    <row r="614" spans="1:4">
      <c r="A614" s="699">
        <v>613</v>
      </c>
      <c r="B614" t="s">
        <v>1916</v>
      </c>
      <c r="C614" t="s">
        <v>1924</v>
      </c>
      <c r="D614" t="s">
        <v>1925</v>
      </c>
    </row>
    <row r="615" spans="1:4">
      <c r="A615" s="699">
        <v>614</v>
      </c>
      <c r="B615" t="s">
        <v>1916</v>
      </c>
      <c r="C615" t="s">
        <v>1926</v>
      </c>
      <c r="D615" t="s">
        <v>1927</v>
      </c>
    </row>
    <row r="616" spans="1:4">
      <c r="A616" s="699">
        <v>615</v>
      </c>
      <c r="B616" t="s">
        <v>1916</v>
      </c>
      <c r="C616" t="s">
        <v>1928</v>
      </c>
      <c r="D616" t="s">
        <v>1929</v>
      </c>
    </row>
    <row r="617" spans="1:4">
      <c r="A617" s="699">
        <v>616</v>
      </c>
      <c r="B617" t="s">
        <v>1916</v>
      </c>
      <c r="C617" t="s">
        <v>1930</v>
      </c>
      <c r="D617" t="s">
        <v>1931</v>
      </c>
    </row>
    <row r="618" spans="1:4">
      <c r="A618" s="699">
        <v>617</v>
      </c>
      <c r="B618" t="s">
        <v>1916</v>
      </c>
      <c r="C618" t="s">
        <v>1916</v>
      </c>
      <c r="D618" t="s">
        <v>1917</v>
      </c>
    </row>
    <row r="619" spans="1:4">
      <c r="A619" s="699">
        <v>618</v>
      </c>
      <c r="B619" t="s">
        <v>1916</v>
      </c>
      <c r="C619" t="s">
        <v>1932</v>
      </c>
      <c r="D619" t="s">
        <v>1933</v>
      </c>
    </row>
    <row r="620" spans="1:4">
      <c r="A620" s="699">
        <v>619</v>
      </c>
      <c r="B620" t="s">
        <v>1916</v>
      </c>
      <c r="C620" t="s">
        <v>1934</v>
      </c>
      <c r="D620" t="s">
        <v>1935</v>
      </c>
    </row>
    <row r="621" spans="1:4">
      <c r="A621" s="699">
        <v>620</v>
      </c>
      <c r="B621" t="s">
        <v>1916</v>
      </c>
      <c r="C621" t="s">
        <v>1936</v>
      </c>
      <c r="D621" t="s">
        <v>1937</v>
      </c>
    </row>
    <row r="622" spans="1:4">
      <c r="A622" s="699">
        <v>621</v>
      </c>
      <c r="B622" t="s">
        <v>1916</v>
      </c>
      <c r="C622" t="s">
        <v>1938</v>
      </c>
      <c r="D622" t="s">
        <v>1939</v>
      </c>
    </row>
    <row r="623" spans="1:4">
      <c r="A623" s="699">
        <v>622</v>
      </c>
      <c r="B623" t="s">
        <v>1916</v>
      </c>
      <c r="C623" t="s">
        <v>1940</v>
      </c>
      <c r="D623" t="s">
        <v>1941</v>
      </c>
    </row>
    <row r="624" spans="1:4">
      <c r="A624" s="699">
        <v>623</v>
      </c>
      <c r="B624" t="s">
        <v>1916</v>
      </c>
      <c r="C624" t="s">
        <v>1942</v>
      </c>
      <c r="D624" t="s">
        <v>1943</v>
      </c>
    </row>
    <row r="625" spans="1:4">
      <c r="A625" s="699">
        <v>624</v>
      </c>
      <c r="B625" t="s">
        <v>1916</v>
      </c>
      <c r="C625" t="s">
        <v>1944</v>
      </c>
      <c r="D625" t="s">
        <v>1945</v>
      </c>
    </row>
    <row r="626" spans="1:4">
      <c r="A626" s="699">
        <v>625</v>
      </c>
      <c r="B626" t="s">
        <v>1916</v>
      </c>
      <c r="C626" t="s">
        <v>1946</v>
      </c>
      <c r="D626" t="s">
        <v>1947</v>
      </c>
    </row>
    <row r="627" spans="1:4">
      <c r="A627" s="699">
        <v>626</v>
      </c>
      <c r="B627" t="s">
        <v>1948</v>
      </c>
      <c r="C627" t="s">
        <v>1950</v>
      </c>
      <c r="D627" t="s">
        <v>1951</v>
      </c>
    </row>
    <row r="628" spans="1:4">
      <c r="A628" s="699">
        <v>627</v>
      </c>
      <c r="B628" t="s">
        <v>1948</v>
      </c>
      <c r="C628" t="s">
        <v>1952</v>
      </c>
      <c r="D628" t="s">
        <v>1953</v>
      </c>
    </row>
    <row r="629" spans="1:4">
      <c r="A629" s="699">
        <v>628</v>
      </c>
      <c r="B629" t="s">
        <v>1948</v>
      </c>
      <c r="C629" t="s">
        <v>1954</v>
      </c>
      <c r="D629" t="s">
        <v>1955</v>
      </c>
    </row>
    <row r="630" spans="1:4">
      <c r="A630" s="699">
        <v>629</v>
      </c>
      <c r="B630" t="s">
        <v>1948</v>
      </c>
      <c r="C630" t="s">
        <v>1956</v>
      </c>
      <c r="D630" t="s">
        <v>1957</v>
      </c>
    </row>
    <row r="631" spans="1:4">
      <c r="A631" s="699">
        <v>630</v>
      </c>
      <c r="B631" t="s">
        <v>1948</v>
      </c>
      <c r="C631" t="s">
        <v>1958</v>
      </c>
      <c r="D631" t="s">
        <v>1959</v>
      </c>
    </row>
    <row r="632" spans="1:4">
      <c r="A632" s="699">
        <v>631</v>
      </c>
      <c r="B632" t="s">
        <v>1948</v>
      </c>
      <c r="C632" t="s">
        <v>1960</v>
      </c>
      <c r="D632" t="s">
        <v>1961</v>
      </c>
    </row>
    <row r="633" spans="1:4">
      <c r="A633" s="699">
        <v>632</v>
      </c>
      <c r="B633" t="s">
        <v>1948</v>
      </c>
      <c r="C633" t="s">
        <v>727</v>
      </c>
      <c r="D633" t="s">
        <v>1962</v>
      </c>
    </row>
    <row r="634" spans="1:4">
      <c r="A634" s="699">
        <v>633</v>
      </c>
      <c r="B634" t="s">
        <v>1948</v>
      </c>
      <c r="C634" t="s">
        <v>1963</v>
      </c>
      <c r="D634" t="s">
        <v>1964</v>
      </c>
    </row>
    <row r="635" spans="1:4">
      <c r="A635" s="699">
        <v>634</v>
      </c>
      <c r="B635" t="s">
        <v>1948</v>
      </c>
      <c r="C635" t="s">
        <v>1965</v>
      </c>
      <c r="D635" t="s">
        <v>1966</v>
      </c>
    </row>
    <row r="636" spans="1:4">
      <c r="A636" s="699">
        <v>635</v>
      </c>
      <c r="B636" t="s">
        <v>1948</v>
      </c>
      <c r="C636" t="s">
        <v>1948</v>
      </c>
      <c r="D636" t="s">
        <v>1949</v>
      </c>
    </row>
    <row r="637" spans="1:4">
      <c r="A637" s="699">
        <v>636</v>
      </c>
      <c r="B637" t="s">
        <v>1948</v>
      </c>
      <c r="C637" t="s">
        <v>1967</v>
      </c>
      <c r="D637" t="s">
        <v>1968</v>
      </c>
    </row>
    <row r="638" spans="1:4">
      <c r="A638" s="699">
        <v>637</v>
      </c>
      <c r="B638" t="s">
        <v>1948</v>
      </c>
      <c r="C638" t="s">
        <v>1969</v>
      </c>
      <c r="D638" t="s">
        <v>1970</v>
      </c>
    </row>
    <row r="639" spans="1:4">
      <c r="A639" s="699">
        <v>638</v>
      </c>
      <c r="B639" t="s">
        <v>1948</v>
      </c>
      <c r="C639" t="s">
        <v>1971</v>
      </c>
      <c r="D639" t="s">
        <v>1972</v>
      </c>
    </row>
    <row r="640" spans="1:4">
      <c r="A640" s="699">
        <v>639</v>
      </c>
      <c r="B640" t="s">
        <v>1948</v>
      </c>
      <c r="C640" t="s">
        <v>1973</v>
      </c>
      <c r="D640" t="s">
        <v>1974</v>
      </c>
    </row>
    <row r="641" spans="1:4">
      <c r="A641" s="699">
        <v>640</v>
      </c>
      <c r="B641" t="s">
        <v>1948</v>
      </c>
      <c r="C641" t="s">
        <v>1975</v>
      </c>
      <c r="D641" t="s">
        <v>1976</v>
      </c>
    </row>
    <row r="642" spans="1:4">
      <c r="A642" s="699">
        <v>641</v>
      </c>
      <c r="B642" t="s">
        <v>1948</v>
      </c>
      <c r="C642" t="s">
        <v>1977</v>
      </c>
      <c r="D642" t="s">
        <v>1978</v>
      </c>
    </row>
    <row r="643" spans="1:4">
      <c r="A643" s="699">
        <v>642</v>
      </c>
      <c r="B643" t="s">
        <v>1948</v>
      </c>
      <c r="C643" t="s">
        <v>1979</v>
      </c>
      <c r="D643" t="s">
        <v>1980</v>
      </c>
    </row>
    <row r="644" spans="1:4">
      <c r="A644" s="699">
        <v>643</v>
      </c>
      <c r="B644" t="s">
        <v>1948</v>
      </c>
      <c r="C644" t="s">
        <v>1981</v>
      </c>
      <c r="D644" t="s">
        <v>1982</v>
      </c>
    </row>
    <row r="645" spans="1:4">
      <c r="A645" s="699">
        <v>644</v>
      </c>
      <c r="B645" t="s">
        <v>1948</v>
      </c>
      <c r="C645" t="s">
        <v>1983</v>
      </c>
      <c r="D645" t="s">
        <v>1984</v>
      </c>
    </row>
    <row r="646" spans="1:4">
      <c r="A646" s="699">
        <v>645</v>
      </c>
      <c r="B646" t="s">
        <v>1948</v>
      </c>
      <c r="C646" t="s">
        <v>1985</v>
      </c>
      <c r="D646" t="s">
        <v>1986</v>
      </c>
    </row>
    <row r="647" spans="1:4">
      <c r="A647" s="699">
        <v>646</v>
      </c>
      <c r="B647" t="s">
        <v>1948</v>
      </c>
      <c r="C647" t="s">
        <v>1987</v>
      </c>
      <c r="D647" t="s">
        <v>1988</v>
      </c>
    </row>
    <row r="648" spans="1:4">
      <c r="A648" s="699">
        <v>647</v>
      </c>
      <c r="B648" t="s">
        <v>1989</v>
      </c>
      <c r="C648" t="s">
        <v>1991</v>
      </c>
      <c r="D648" t="s">
        <v>1992</v>
      </c>
    </row>
    <row r="649" spans="1:4">
      <c r="A649" s="699">
        <v>648</v>
      </c>
      <c r="B649" t="s">
        <v>1989</v>
      </c>
      <c r="C649" t="s">
        <v>1993</v>
      </c>
      <c r="D649" t="s">
        <v>1994</v>
      </c>
    </row>
    <row r="650" spans="1:4">
      <c r="A650" s="699">
        <v>649</v>
      </c>
      <c r="B650" t="s">
        <v>1989</v>
      </c>
      <c r="C650" t="s">
        <v>1995</v>
      </c>
      <c r="D650" t="s">
        <v>1996</v>
      </c>
    </row>
    <row r="651" spans="1:4">
      <c r="A651" s="699">
        <v>650</v>
      </c>
      <c r="B651" t="s">
        <v>1989</v>
      </c>
      <c r="C651" t="s">
        <v>1997</v>
      </c>
      <c r="D651" t="s">
        <v>1998</v>
      </c>
    </row>
    <row r="652" spans="1:4">
      <c r="A652" s="699">
        <v>651</v>
      </c>
      <c r="B652" t="s">
        <v>1989</v>
      </c>
      <c r="C652" t="s">
        <v>1999</v>
      </c>
      <c r="D652" t="s">
        <v>2000</v>
      </c>
    </row>
    <row r="653" spans="1:4">
      <c r="A653" s="699">
        <v>652</v>
      </c>
      <c r="B653" t="s">
        <v>1989</v>
      </c>
      <c r="C653" t="s">
        <v>2001</v>
      </c>
      <c r="D653" t="s">
        <v>2002</v>
      </c>
    </row>
    <row r="654" spans="1:4">
      <c r="A654" s="699">
        <v>653</v>
      </c>
      <c r="B654" t="s">
        <v>1989</v>
      </c>
      <c r="C654" t="s">
        <v>2003</v>
      </c>
      <c r="D654" t="s">
        <v>2004</v>
      </c>
    </row>
    <row r="655" spans="1:4">
      <c r="A655" s="699">
        <v>654</v>
      </c>
      <c r="B655" t="s">
        <v>1989</v>
      </c>
      <c r="C655" t="s">
        <v>2005</v>
      </c>
      <c r="D655" t="s">
        <v>2006</v>
      </c>
    </row>
    <row r="656" spans="1:4">
      <c r="A656" s="699">
        <v>655</v>
      </c>
      <c r="B656" t="s">
        <v>1989</v>
      </c>
      <c r="C656" t="s">
        <v>2007</v>
      </c>
      <c r="D656" t="s">
        <v>2008</v>
      </c>
    </row>
    <row r="657" spans="1:4">
      <c r="A657" s="699">
        <v>656</v>
      </c>
      <c r="B657" t="s">
        <v>1989</v>
      </c>
      <c r="C657" t="s">
        <v>2009</v>
      </c>
      <c r="D657" t="s">
        <v>2010</v>
      </c>
    </row>
    <row r="658" spans="1:4">
      <c r="A658" s="699">
        <v>657</v>
      </c>
      <c r="B658" t="s">
        <v>1989</v>
      </c>
      <c r="C658" t="s">
        <v>1989</v>
      </c>
      <c r="D658" t="s">
        <v>1990</v>
      </c>
    </row>
    <row r="659" spans="1:4">
      <c r="A659" s="699">
        <v>658</v>
      </c>
      <c r="B659" t="s">
        <v>1989</v>
      </c>
      <c r="C659" t="s">
        <v>2011</v>
      </c>
      <c r="D659" t="s">
        <v>2012</v>
      </c>
    </row>
    <row r="660" spans="1:4">
      <c r="A660" s="699">
        <v>659</v>
      </c>
      <c r="B660" t="s">
        <v>1989</v>
      </c>
      <c r="C660" t="s">
        <v>2013</v>
      </c>
      <c r="D660" t="s">
        <v>2014</v>
      </c>
    </row>
    <row r="661" spans="1:4">
      <c r="A661" s="699">
        <v>660</v>
      </c>
      <c r="B661" t="s">
        <v>1989</v>
      </c>
      <c r="C661" t="s">
        <v>2015</v>
      </c>
      <c r="D661" t="s">
        <v>2016</v>
      </c>
    </row>
    <row r="662" spans="1:4">
      <c r="A662" s="699">
        <v>661</v>
      </c>
      <c r="B662" t="s">
        <v>1989</v>
      </c>
      <c r="C662" t="s">
        <v>1382</v>
      </c>
      <c r="D662" t="s">
        <v>2017</v>
      </c>
    </row>
    <row r="663" spans="1:4">
      <c r="A663" s="699">
        <v>662</v>
      </c>
      <c r="B663" t="s">
        <v>1989</v>
      </c>
      <c r="C663" t="s">
        <v>2018</v>
      </c>
      <c r="D663" t="s">
        <v>2019</v>
      </c>
    </row>
    <row r="664" spans="1:4">
      <c r="A664" s="699">
        <v>663</v>
      </c>
      <c r="B664" t="s">
        <v>1989</v>
      </c>
      <c r="C664" t="s">
        <v>2020</v>
      </c>
      <c r="D664" t="s">
        <v>2021</v>
      </c>
    </row>
    <row r="665" spans="1:4">
      <c r="A665" s="699">
        <v>664</v>
      </c>
      <c r="B665" t="s">
        <v>1989</v>
      </c>
      <c r="C665" t="s">
        <v>2022</v>
      </c>
      <c r="D665" t="s">
        <v>2023</v>
      </c>
    </row>
    <row r="666" spans="1:4">
      <c r="A666" s="699">
        <v>665</v>
      </c>
      <c r="B666" t="s">
        <v>1989</v>
      </c>
      <c r="C666" t="s">
        <v>2024</v>
      </c>
      <c r="D666" t="s">
        <v>2025</v>
      </c>
    </row>
    <row r="667" spans="1:4">
      <c r="A667" s="699">
        <v>666</v>
      </c>
      <c r="B667" t="s">
        <v>1989</v>
      </c>
      <c r="C667" t="s">
        <v>2026</v>
      </c>
      <c r="D667" t="s">
        <v>2027</v>
      </c>
    </row>
    <row r="668" spans="1:4">
      <c r="A668" s="699">
        <v>667</v>
      </c>
      <c r="B668" t="s">
        <v>2028</v>
      </c>
      <c r="C668" t="s">
        <v>2030</v>
      </c>
      <c r="D668" t="s">
        <v>2031</v>
      </c>
    </row>
    <row r="669" spans="1:4">
      <c r="A669" s="699">
        <v>668</v>
      </c>
      <c r="B669" t="s">
        <v>2028</v>
      </c>
      <c r="C669" t="s">
        <v>2032</v>
      </c>
      <c r="D669" t="s">
        <v>2033</v>
      </c>
    </row>
    <row r="670" spans="1:4">
      <c r="A670" s="699">
        <v>669</v>
      </c>
      <c r="B670" t="s">
        <v>2028</v>
      </c>
      <c r="C670" t="s">
        <v>2034</v>
      </c>
      <c r="D670" t="s">
        <v>2035</v>
      </c>
    </row>
    <row r="671" spans="1:4">
      <c r="A671" s="699">
        <v>670</v>
      </c>
      <c r="B671" t="s">
        <v>2028</v>
      </c>
      <c r="C671" t="s">
        <v>2036</v>
      </c>
      <c r="D671" t="s">
        <v>2037</v>
      </c>
    </row>
    <row r="672" spans="1:4">
      <c r="A672" s="699">
        <v>671</v>
      </c>
      <c r="B672" t="s">
        <v>2028</v>
      </c>
      <c r="C672" t="s">
        <v>2038</v>
      </c>
      <c r="D672" t="s">
        <v>2039</v>
      </c>
    </row>
    <row r="673" spans="1:4">
      <c r="A673" s="699">
        <v>672</v>
      </c>
      <c r="B673" t="s">
        <v>2028</v>
      </c>
      <c r="C673" t="s">
        <v>2040</v>
      </c>
      <c r="D673" t="s">
        <v>2041</v>
      </c>
    </row>
    <row r="674" spans="1:4">
      <c r="A674" s="699">
        <v>673</v>
      </c>
      <c r="B674" t="s">
        <v>2028</v>
      </c>
      <c r="C674" t="s">
        <v>2042</v>
      </c>
      <c r="D674" t="s">
        <v>2043</v>
      </c>
    </row>
    <row r="675" spans="1:4">
      <c r="A675" s="699">
        <v>674</v>
      </c>
      <c r="B675" t="s">
        <v>2028</v>
      </c>
      <c r="C675" t="s">
        <v>2044</v>
      </c>
      <c r="D675" t="s">
        <v>2045</v>
      </c>
    </row>
    <row r="676" spans="1:4">
      <c r="A676" s="699">
        <v>675</v>
      </c>
      <c r="B676" t="s">
        <v>2028</v>
      </c>
      <c r="C676" t="s">
        <v>1776</v>
      </c>
      <c r="D676" t="s">
        <v>2046</v>
      </c>
    </row>
    <row r="677" spans="1:4">
      <c r="A677" s="699">
        <v>676</v>
      </c>
      <c r="B677" t="s">
        <v>2028</v>
      </c>
      <c r="C677" t="s">
        <v>2028</v>
      </c>
      <c r="D677" t="s">
        <v>2029</v>
      </c>
    </row>
    <row r="678" spans="1:4">
      <c r="A678" s="699">
        <v>677</v>
      </c>
      <c r="B678" t="s">
        <v>2028</v>
      </c>
      <c r="C678" t="s">
        <v>2047</v>
      </c>
      <c r="D678" t="s">
        <v>2048</v>
      </c>
    </row>
    <row r="679" spans="1:4">
      <c r="A679" s="699">
        <v>678</v>
      </c>
      <c r="B679" t="s">
        <v>2028</v>
      </c>
      <c r="C679" t="s">
        <v>2049</v>
      </c>
      <c r="D679" t="s">
        <v>2050</v>
      </c>
    </row>
    <row r="680" spans="1:4">
      <c r="A680" s="699">
        <v>679</v>
      </c>
      <c r="B680" t="s">
        <v>2028</v>
      </c>
      <c r="C680" t="s">
        <v>1236</v>
      </c>
      <c r="D680" t="s">
        <v>2051</v>
      </c>
    </row>
    <row r="681" spans="1:4">
      <c r="A681" s="699">
        <v>680</v>
      </c>
      <c r="B681" t="s">
        <v>2028</v>
      </c>
      <c r="C681" t="s">
        <v>2052</v>
      </c>
      <c r="D681" t="s">
        <v>2053</v>
      </c>
    </row>
    <row r="682" spans="1:4">
      <c r="A682" s="699">
        <v>681</v>
      </c>
      <c r="B682" t="s">
        <v>2028</v>
      </c>
      <c r="C682" t="s">
        <v>2054</v>
      </c>
      <c r="D682" t="s">
        <v>2055</v>
      </c>
    </row>
    <row r="683" spans="1:4">
      <c r="A683" s="699">
        <v>682</v>
      </c>
      <c r="B683" t="s">
        <v>2028</v>
      </c>
      <c r="C683" t="s">
        <v>2056</v>
      </c>
      <c r="D683" t="s">
        <v>2057</v>
      </c>
    </row>
    <row r="684" spans="1:4">
      <c r="A684" s="699">
        <v>683</v>
      </c>
      <c r="B684" t="s">
        <v>2028</v>
      </c>
      <c r="C684" t="s">
        <v>2058</v>
      </c>
      <c r="D684" t="s">
        <v>2059</v>
      </c>
    </row>
    <row r="685" spans="1:4">
      <c r="A685" s="699">
        <v>684</v>
      </c>
      <c r="B685" t="s">
        <v>2028</v>
      </c>
      <c r="C685" t="s">
        <v>2060</v>
      </c>
      <c r="D685" t="s">
        <v>2061</v>
      </c>
    </row>
    <row r="686" spans="1:4">
      <c r="A686" s="699">
        <v>685</v>
      </c>
      <c r="B686" t="s">
        <v>2062</v>
      </c>
      <c r="C686" t="s">
        <v>2064</v>
      </c>
      <c r="D686" t="s">
        <v>2065</v>
      </c>
    </row>
    <row r="687" spans="1:4">
      <c r="A687" s="699">
        <v>686</v>
      </c>
      <c r="B687" t="s">
        <v>2062</v>
      </c>
      <c r="C687" t="s">
        <v>2066</v>
      </c>
      <c r="D687" t="s">
        <v>2067</v>
      </c>
    </row>
    <row r="688" spans="1:4">
      <c r="A688" s="699">
        <v>687</v>
      </c>
      <c r="B688" t="s">
        <v>2062</v>
      </c>
      <c r="C688" t="s">
        <v>2068</v>
      </c>
      <c r="D688" t="s">
        <v>2069</v>
      </c>
    </row>
    <row r="689" spans="1:4">
      <c r="A689" s="699">
        <v>688</v>
      </c>
      <c r="B689" t="s">
        <v>2062</v>
      </c>
      <c r="C689" t="s">
        <v>2070</v>
      </c>
      <c r="D689" t="s">
        <v>2071</v>
      </c>
    </row>
    <row r="690" spans="1:4">
      <c r="A690" s="699">
        <v>689</v>
      </c>
      <c r="B690" t="s">
        <v>2062</v>
      </c>
      <c r="C690" t="s">
        <v>2072</v>
      </c>
      <c r="D690" t="s">
        <v>2073</v>
      </c>
    </row>
    <row r="691" spans="1:4">
      <c r="A691" s="699">
        <v>690</v>
      </c>
      <c r="B691" t="s">
        <v>2062</v>
      </c>
      <c r="C691" t="s">
        <v>2074</v>
      </c>
      <c r="D691" t="s">
        <v>2075</v>
      </c>
    </row>
    <row r="692" spans="1:4">
      <c r="A692" s="699">
        <v>691</v>
      </c>
      <c r="B692" t="s">
        <v>2062</v>
      </c>
      <c r="C692" t="s">
        <v>2076</v>
      </c>
      <c r="D692" t="s">
        <v>2077</v>
      </c>
    </row>
    <row r="693" spans="1:4">
      <c r="A693" s="699">
        <v>692</v>
      </c>
      <c r="B693" t="s">
        <v>2062</v>
      </c>
      <c r="C693" t="s">
        <v>2078</v>
      </c>
      <c r="D693" t="s">
        <v>2079</v>
      </c>
    </row>
    <row r="694" spans="1:4">
      <c r="A694" s="699">
        <v>693</v>
      </c>
      <c r="B694" t="s">
        <v>2062</v>
      </c>
      <c r="C694" t="s">
        <v>2062</v>
      </c>
      <c r="D694" t="s">
        <v>2063</v>
      </c>
    </row>
    <row r="695" spans="1:4">
      <c r="A695" s="699">
        <v>694</v>
      </c>
      <c r="B695" t="s">
        <v>2062</v>
      </c>
      <c r="C695" t="s">
        <v>2080</v>
      </c>
      <c r="D695" t="s">
        <v>2081</v>
      </c>
    </row>
    <row r="696" spans="1:4">
      <c r="A696" s="699">
        <v>695</v>
      </c>
      <c r="B696" t="s">
        <v>2062</v>
      </c>
      <c r="C696" t="s">
        <v>2082</v>
      </c>
      <c r="D696" t="s">
        <v>2083</v>
      </c>
    </row>
    <row r="697" spans="1:4">
      <c r="A697" s="699">
        <v>696</v>
      </c>
      <c r="B697" t="s">
        <v>2062</v>
      </c>
      <c r="C697" t="s">
        <v>2084</v>
      </c>
      <c r="D697" t="s">
        <v>2085</v>
      </c>
    </row>
    <row r="698" spans="1:4">
      <c r="A698" s="699">
        <v>697</v>
      </c>
      <c r="B698" t="s">
        <v>2062</v>
      </c>
      <c r="C698" t="s">
        <v>1611</v>
      </c>
      <c r="D698" t="s">
        <v>2086</v>
      </c>
    </row>
    <row r="699" spans="1:4">
      <c r="A699" s="699">
        <v>698</v>
      </c>
      <c r="B699" t="s">
        <v>2062</v>
      </c>
      <c r="C699" t="s">
        <v>2087</v>
      </c>
      <c r="D699" t="s">
        <v>2088</v>
      </c>
    </row>
    <row r="700" spans="1:4">
      <c r="A700" s="699">
        <v>699</v>
      </c>
      <c r="B700" t="s">
        <v>2062</v>
      </c>
      <c r="C700" t="s">
        <v>2089</v>
      </c>
      <c r="D700" t="s">
        <v>2090</v>
      </c>
    </row>
    <row r="701" spans="1:4">
      <c r="A701" s="699">
        <v>700</v>
      </c>
      <c r="B701" t="s">
        <v>2062</v>
      </c>
      <c r="C701" t="s">
        <v>2091</v>
      </c>
      <c r="D701" t="s">
        <v>2092</v>
      </c>
    </row>
    <row r="702" spans="1:4">
      <c r="A702" s="699">
        <v>701</v>
      </c>
      <c r="B702" t="s">
        <v>2093</v>
      </c>
      <c r="C702" t="s">
        <v>2095</v>
      </c>
      <c r="D702" t="s">
        <v>2096</v>
      </c>
    </row>
    <row r="703" spans="1:4">
      <c r="A703" s="699">
        <v>702</v>
      </c>
      <c r="B703" t="s">
        <v>2093</v>
      </c>
      <c r="C703" t="s">
        <v>2097</v>
      </c>
      <c r="D703" t="s">
        <v>2098</v>
      </c>
    </row>
    <row r="704" spans="1:4">
      <c r="A704" s="699">
        <v>703</v>
      </c>
      <c r="B704" t="s">
        <v>2093</v>
      </c>
      <c r="C704" t="s">
        <v>2099</v>
      </c>
      <c r="D704" t="s">
        <v>2100</v>
      </c>
    </row>
    <row r="705" spans="1:4">
      <c r="A705" s="699">
        <v>704</v>
      </c>
      <c r="B705" t="s">
        <v>2093</v>
      </c>
      <c r="C705" t="s">
        <v>2101</v>
      </c>
      <c r="D705" t="s">
        <v>2102</v>
      </c>
    </row>
    <row r="706" spans="1:4">
      <c r="A706" s="699">
        <v>705</v>
      </c>
      <c r="B706" t="s">
        <v>2093</v>
      </c>
      <c r="C706" t="s">
        <v>2103</v>
      </c>
      <c r="D706" t="s">
        <v>2104</v>
      </c>
    </row>
    <row r="707" spans="1:4">
      <c r="A707" s="699">
        <v>706</v>
      </c>
      <c r="B707" t="s">
        <v>2093</v>
      </c>
      <c r="C707" t="s">
        <v>2105</v>
      </c>
      <c r="D707" t="s">
        <v>2106</v>
      </c>
    </row>
    <row r="708" spans="1:4">
      <c r="A708" s="699">
        <v>707</v>
      </c>
      <c r="B708" t="s">
        <v>2093</v>
      </c>
      <c r="C708" t="s">
        <v>2107</v>
      </c>
      <c r="D708" t="s">
        <v>2108</v>
      </c>
    </row>
    <row r="709" spans="1:4">
      <c r="A709" s="699">
        <v>708</v>
      </c>
      <c r="B709" t="s">
        <v>2093</v>
      </c>
      <c r="C709" t="s">
        <v>2109</v>
      </c>
      <c r="D709" t="s">
        <v>2110</v>
      </c>
    </row>
    <row r="710" spans="1:4">
      <c r="A710" s="699">
        <v>709</v>
      </c>
      <c r="B710" t="s">
        <v>2093</v>
      </c>
      <c r="C710" t="s">
        <v>2111</v>
      </c>
      <c r="D710" t="s">
        <v>2112</v>
      </c>
    </row>
    <row r="711" spans="1:4">
      <c r="A711" s="699">
        <v>710</v>
      </c>
      <c r="B711" t="s">
        <v>2093</v>
      </c>
      <c r="C711" t="s">
        <v>2113</v>
      </c>
      <c r="D711" t="s">
        <v>2114</v>
      </c>
    </row>
    <row r="712" spans="1:4">
      <c r="A712" s="699">
        <v>711</v>
      </c>
      <c r="B712" t="s">
        <v>2093</v>
      </c>
      <c r="C712" t="s">
        <v>2115</v>
      </c>
      <c r="D712" t="s">
        <v>2116</v>
      </c>
    </row>
    <row r="713" spans="1:4">
      <c r="A713" s="699">
        <v>712</v>
      </c>
      <c r="B713" t="s">
        <v>2093</v>
      </c>
      <c r="C713" t="s">
        <v>2117</v>
      </c>
      <c r="D713" t="s">
        <v>2118</v>
      </c>
    </row>
    <row r="714" spans="1:4">
      <c r="A714" s="699">
        <v>713</v>
      </c>
      <c r="B714" t="s">
        <v>2093</v>
      </c>
      <c r="C714" t="s">
        <v>2119</v>
      </c>
      <c r="D714" t="s">
        <v>2120</v>
      </c>
    </row>
    <row r="715" spans="1:4">
      <c r="A715" s="699">
        <v>714</v>
      </c>
      <c r="B715" t="s">
        <v>2093</v>
      </c>
      <c r="C715" t="s">
        <v>2121</v>
      </c>
      <c r="D715" t="s">
        <v>2122</v>
      </c>
    </row>
    <row r="716" spans="1:4">
      <c r="A716" s="699">
        <v>715</v>
      </c>
      <c r="B716" t="s">
        <v>2093</v>
      </c>
      <c r="C716" t="s">
        <v>2123</v>
      </c>
      <c r="D716" t="s">
        <v>2124</v>
      </c>
    </row>
    <row r="717" spans="1:4">
      <c r="A717" s="699">
        <v>716</v>
      </c>
      <c r="B717" t="s">
        <v>2093</v>
      </c>
      <c r="C717" t="s">
        <v>2125</v>
      </c>
      <c r="D717" t="s">
        <v>2126</v>
      </c>
    </row>
    <row r="718" spans="1:4">
      <c r="A718" s="699">
        <v>717</v>
      </c>
      <c r="B718" t="s">
        <v>2093</v>
      </c>
      <c r="C718" t="s">
        <v>2127</v>
      </c>
      <c r="D718" t="s">
        <v>2128</v>
      </c>
    </row>
    <row r="719" spans="1:4">
      <c r="A719" s="699">
        <v>718</v>
      </c>
      <c r="B719" t="s">
        <v>2093</v>
      </c>
      <c r="C719" t="s">
        <v>2093</v>
      </c>
      <c r="D719" t="s">
        <v>2094</v>
      </c>
    </row>
    <row r="720" spans="1:4">
      <c r="A720" s="699">
        <v>719</v>
      </c>
      <c r="B720" t="s">
        <v>2093</v>
      </c>
      <c r="C720" t="s">
        <v>2129</v>
      </c>
      <c r="D720" t="s">
        <v>2130</v>
      </c>
    </row>
    <row r="721" spans="1:4">
      <c r="A721" s="699">
        <v>720</v>
      </c>
      <c r="B721" t="s">
        <v>2093</v>
      </c>
      <c r="C721" t="s">
        <v>2131</v>
      </c>
      <c r="D721" t="s">
        <v>2132</v>
      </c>
    </row>
    <row r="722" spans="1:4">
      <c r="A722" s="699">
        <v>721</v>
      </c>
      <c r="B722" t="s">
        <v>2093</v>
      </c>
      <c r="C722" t="s">
        <v>2133</v>
      </c>
      <c r="D722" t="s">
        <v>2134</v>
      </c>
    </row>
    <row r="723" spans="1:4">
      <c r="A723" s="699">
        <v>722</v>
      </c>
      <c r="B723" t="s">
        <v>2093</v>
      </c>
      <c r="C723" t="s">
        <v>988</v>
      </c>
      <c r="D723" t="s">
        <v>2135</v>
      </c>
    </row>
    <row r="724" spans="1:4">
      <c r="A724" s="699">
        <v>723</v>
      </c>
      <c r="B724" t="s">
        <v>2093</v>
      </c>
      <c r="C724" t="s">
        <v>2136</v>
      </c>
      <c r="D724" t="s">
        <v>2137</v>
      </c>
    </row>
    <row r="725" spans="1:4">
      <c r="A725" s="699">
        <v>724</v>
      </c>
      <c r="B725" t="s">
        <v>2093</v>
      </c>
      <c r="C725" t="s">
        <v>2138</v>
      </c>
      <c r="D725" t="s">
        <v>2139</v>
      </c>
    </row>
    <row r="726" spans="1:4">
      <c r="A726" s="699">
        <v>725</v>
      </c>
      <c r="B726" t="s">
        <v>2093</v>
      </c>
      <c r="C726" t="s">
        <v>2140</v>
      </c>
      <c r="D726" t="s">
        <v>2141</v>
      </c>
    </row>
    <row r="727" spans="1:4">
      <c r="A727" s="699">
        <v>726</v>
      </c>
      <c r="B727" t="s">
        <v>2093</v>
      </c>
      <c r="C727" t="s">
        <v>2142</v>
      </c>
      <c r="D727" t="s">
        <v>2143</v>
      </c>
    </row>
    <row r="728" spans="1:4">
      <c r="A728" s="699">
        <v>727</v>
      </c>
      <c r="B728" t="s">
        <v>2093</v>
      </c>
      <c r="C728" t="s">
        <v>2144</v>
      </c>
      <c r="D728" t="s">
        <v>2145</v>
      </c>
    </row>
    <row r="729" spans="1:4">
      <c r="A729" s="699">
        <v>728</v>
      </c>
      <c r="B729" t="s">
        <v>2093</v>
      </c>
      <c r="C729" t="s">
        <v>2146</v>
      </c>
      <c r="D729" t="s">
        <v>2147</v>
      </c>
    </row>
    <row r="730" spans="1:4">
      <c r="A730" s="699">
        <v>729</v>
      </c>
      <c r="B730" t="s">
        <v>2148</v>
      </c>
      <c r="C730" t="s">
        <v>2150</v>
      </c>
      <c r="D730" t="s">
        <v>2151</v>
      </c>
    </row>
    <row r="731" spans="1:4">
      <c r="A731" s="699">
        <v>730</v>
      </c>
      <c r="B731" t="s">
        <v>2148</v>
      </c>
      <c r="C731" t="s">
        <v>2152</v>
      </c>
      <c r="D731" t="s">
        <v>2153</v>
      </c>
    </row>
    <row r="732" spans="1:4">
      <c r="A732" s="699">
        <v>731</v>
      </c>
      <c r="B732" t="s">
        <v>2148</v>
      </c>
      <c r="C732" t="s">
        <v>2154</v>
      </c>
      <c r="D732" t="s">
        <v>2155</v>
      </c>
    </row>
    <row r="733" spans="1:4">
      <c r="A733" s="699">
        <v>732</v>
      </c>
      <c r="B733" t="s">
        <v>2148</v>
      </c>
      <c r="C733" t="s">
        <v>2156</v>
      </c>
      <c r="D733" t="s">
        <v>2157</v>
      </c>
    </row>
    <row r="734" spans="1:4">
      <c r="A734" s="699">
        <v>733</v>
      </c>
      <c r="B734" t="s">
        <v>2148</v>
      </c>
      <c r="C734" t="s">
        <v>2158</v>
      </c>
      <c r="D734" t="s">
        <v>2159</v>
      </c>
    </row>
    <row r="735" spans="1:4">
      <c r="A735" s="699">
        <v>734</v>
      </c>
      <c r="B735" t="s">
        <v>2148</v>
      </c>
      <c r="C735" t="s">
        <v>2160</v>
      </c>
      <c r="D735" t="s">
        <v>2161</v>
      </c>
    </row>
    <row r="736" spans="1:4">
      <c r="A736" s="699">
        <v>735</v>
      </c>
      <c r="B736" t="s">
        <v>2148</v>
      </c>
      <c r="C736" t="s">
        <v>2162</v>
      </c>
      <c r="D736" t="s">
        <v>2163</v>
      </c>
    </row>
    <row r="737" spans="1:4">
      <c r="A737" s="699">
        <v>736</v>
      </c>
      <c r="B737" t="s">
        <v>2148</v>
      </c>
      <c r="C737" t="s">
        <v>2164</v>
      </c>
      <c r="D737" t="s">
        <v>2165</v>
      </c>
    </row>
    <row r="738" spans="1:4">
      <c r="A738" s="699">
        <v>737</v>
      </c>
      <c r="B738" t="s">
        <v>2148</v>
      </c>
      <c r="C738" t="s">
        <v>2166</v>
      </c>
      <c r="D738" t="s">
        <v>2167</v>
      </c>
    </row>
    <row r="739" spans="1:4">
      <c r="A739" s="699">
        <v>738</v>
      </c>
      <c r="B739" t="s">
        <v>2148</v>
      </c>
      <c r="C739" t="s">
        <v>2168</v>
      </c>
      <c r="D739" t="s">
        <v>2169</v>
      </c>
    </row>
    <row r="740" spans="1:4">
      <c r="A740" s="699">
        <v>739</v>
      </c>
      <c r="B740" t="s">
        <v>2148</v>
      </c>
      <c r="C740" t="s">
        <v>2170</v>
      </c>
      <c r="D740" t="s">
        <v>2171</v>
      </c>
    </row>
    <row r="741" spans="1:4">
      <c r="A741" s="699">
        <v>740</v>
      </c>
      <c r="B741" t="s">
        <v>2148</v>
      </c>
      <c r="C741" t="s">
        <v>1639</v>
      </c>
      <c r="D741" t="s">
        <v>2172</v>
      </c>
    </row>
    <row r="742" spans="1:4">
      <c r="A742" s="699">
        <v>741</v>
      </c>
      <c r="B742" t="s">
        <v>2148</v>
      </c>
      <c r="C742" t="s">
        <v>2173</v>
      </c>
      <c r="D742" t="s">
        <v>2174</v>
      </c>
    </row>
    <row r="743" spans="1:4">
      <c r="A743" s="699">
        <v>742</v>
      </c>
      <c r="B743" t="s">
        <v>2148</v>
      </c>
      <c r="C743" t="s">
        <v>2175</v>
      </c>
      <c r="D743" t="s">
        <v>2176</v>
      </c>
    </row>
    <row r="744" spans="1:4">
      <c r="A744" s="699">
        <v>743</v>
      </c>
      <c r="B744" t="s">
        <v>2148</v>
      </c>
      <c r="C744" t="s">
        <v>2148</v>
      </c>
      <c r="D744" t="s">
        <v>2149</v>
      </c>
    </row>
    <row r="745" spans="1:4">
      <c r="A745" s="699">
        <v>744</v>
      </c>
      <c r="B745" t="s">
        <v>2148</v>
      </c>
      <c r="C745" t="s">
        <v>2177</v>
      </c>
      <c r="D745" t="s">
        <v>2178</v>
      </c>
    </row>
    <row r="746" spans="1:4">
      <c r="A746" s="699">
        <v>745</v>
      </c>
      <c r="B746" t="s">
        <v>2148</v>
      </c>
      <c r="C746" t="s">
        <v>2179</v>
      </c>
      <c r="D746" t="s">
        <v>2180</v>
      </c>
    </row>
    <row r="747" spans="1:4">
      <c r="A747" s="699">
        <v>746</v>
      </c>
      <c r="B747" t="s">
        <v>2148</v>
      </c>
      <c r="C747" t="s">
        <v>2181</v>
      </c>
      <c r="D747" t="s">
        <v>2182</v>
      </c>
    </row>
    <row r="748" spans="1:4">
      <c r="A748" s="699">
        <v>747</v>
      </c>
      <c r="B748" t="s">
        <v>2148</v>
      </c>
      <c r="C748" t="s">
        <v>2183</v>
      </c>
      <c r="D748" t="s">
        <v>2184</v>
      </c>
    </row>
    <row r="749" spans="1:4">
      <c r="A749" s="699">
        <v>748</v>
      </c>
      <c r="B749" t="s">
        <v>2148</v>
      </c>
      <c r="C749" t="s">
        <v>2185</v>
      </c>
      <c r="D749" t="s">
        <v>2186</v>
      </c>
    </row>
    <row r="750" spans="1:4">
      <c r="A750" s="699">
        <v>749</v>
      </c>
      <c r="B750" t="s">
        <v>2148</v>
      </c>
      <c r="C750" t="s">
        <v>2187</v>
      </c>
      <c r="D750" t="s">
        <v>2188</v>
      </c>
    </row>
    <row r="751" spans="1:4">
      <c r="A751" s="699">
        <v>750</v>
      </c>
      <c r="B751" t="s">
        <v>2148</v>
      </c>
      <c r="C751" t="s">
        <v>2189</v>
      </c>
      <c r="D751" t="s">
        <v>2190</v>
      </c>
    </row>
    <row r="752" spans="1:4">
      <c r="A752" s="699">
        <v>751</v>
      </c>
      <c r="B752" t="s">
        <v>2191</v>
      </c>
      <c r="C752" t="s">
        <v>2193</v>
      </c>
      <c r="D752" t="s">
        <v>2194</v>
      </c>
    </row>
    <row r="753" spans="1:4">
      <c r="A753" s="699">
        <v>752</v>
      </c>
      <c r="B753" t="s">
        <v>2191</v>
      </c>
      <c r="C753" t="s">
        <v>2195</v>
      </c>
      <c r="D753" t="s">
        <v>2196</v>
      </c>
    </row>
    <row r="754" spans="1:4">
      <c r="A754" s="699">
        <v>753</v>
      </c>
      <c r="B754" t="s">
        <v>2191</v>
      </c>
      <c r="C754" t="s">
        <v>2197</v>
      </c>
      <c r="D754" t="s">
        <v>2198</v>
      </c>
    </row>
    <row r="755" spans="1:4">
      <c r="A755" s="699">
        <v>754</v>
      </c>
      <c r="B755" t="s">
        <v>2191</v>
      </c>
      <c r="C755" t="s">
        <v>2199</v>
      </c>
      <c r="D755" t="s">
        <v>2200</v>
      </c>
    </row>
    <row r="756" spans="1:4">
      <c r="A756" s="699">
        <v>755</v>
      </c>
      <c r="B756" t="s">
        <v>2191</v>
      </c>
      <c r="C756" t="s">
        <v>2201</v>
      </c>
      <c r="D756" t="s">
        <v>2202</v>
      </c>
    </row>
    <row r="757" spans="1:4">
      <c r="A757" s="699">
        <v>756</v>
      </c>
      <c r="B757" t="s">
        <v>2191</v>
      </c>
      <c r="C757" t="s">
        <v>2203</v>
      </c>
      <c r="D757" t="s">
        <v>2204</v>
      </c>
    </row>
    <row r="758" spans="1:4">
      <c r="A758" s="699">
        <v>757</v>
      </c>
      <c r="B758" t="s">
        <v>2191</v>
      </c>
      <c r="C758" t="s">
        <v>2205</v>
      </c>
      <c r="D758" t="s">
        <v>2206</v>
      </c>
    </row>
    <row r="759" spans="1:4">
      <c r="A759" s="699">
        <v>758</v>
      </c>
      <c r="B759" t="s">
        <v>2191</v>
      </c>
      <c r="C759" t="s">
        <v>2207</v>
      </c>
      <c r="D759" t="s">
        <v>2208</v>
      </c>
    </row>
    <row r="760" spans="1:4">
      <c r="A760" s="699">
        <v>759</v>
      </c>
      <c r="B760" t="s">
        <v>2191</v>
      </c>
      <c r="C760" t="s">
        <v>2209</v>
      </c>
      <c r="D760" t="s">
        <v>2210</v>
      </c>
    </row>
    <row r="761" spans="1:4">
      <c r="A761" s="699">
        <v>760</v>
      </c>
      <c r="B761" t="s">
        <v>2191</v>
      </c>
      <c r="C761" t="s">
        <v>2211</v>
      </c>
      <c r="D761" t="s">
        <v>2212</v>
      </c>
    </row>
    <row r="762" spans="1:4">
      <c r="A762" s="699">
        <v>761</v>
      </c>
      <c r="B762" t="s">
        <v>2191</v>
      </c>
      <c r="C762" t="s">
        <v>2213</v>
      </c>
      <c r="D762" t="s">
        <v>2214</v>
      </c>
    </row>
    <row r="763" spans="1:4">
      <c r="A763" s="699">
        <v>762</v>
      </c>
      <c r="B763" t="s">
        <v>2191</v>
      </c>
      <c r="C763" t="s">
        <v>2215</v>
      </c>
      <c r="D763" t="s">
        <v>2216</v>
      </c>
    </row>
    <row r="764" spans="1:4">
      <c r="A764" s="699">
        <v>763</v>
      </c>
      <c r="B764" t="s">
        <v>2191</v>
      </c>
      <c r="C764" t="s">
        <v>2217</v>
      </c>
      <c r="D764" t="s">
        <v>2218</v>
      </c>
    </row>
    <row r="765" spans="1:4">
      <c r="A765" s="699">
        <v>764</v>
      </c>
      <c r="B765" t="s">
        <v>2191</v>
      </c>
      <c r="C765" t="s">
        <v>2219</v>
      </c>
      <c r="D765" t="s">
        <v>2220</v>
      </c>
    </row>
    <row r="766" spans="1:4">
      <c r="A766" s="699">
        <v>765</v>
      </c>
      <c r="B766" t="s">
        <v>2191</v>
      </c>
      <c r="C766" t="s">
        <v>2221</v>
      </c>
      <c r="D766" t="s">
        <v>2222</v>
      </c>
    </row>
    <row r="767" spans="1:4">
      <c r="A767" s="699">
        <v>766</v>
      </c>
      <c r="B767" t="s">
        <v>2191</v>
      </c>
      <c r="C767" t="s">
        <v>2223</v>
      </c>
      <c r="D767" t="s">
        <v>2224</v>
      </c>
    </row>
    <row r="768" spans="1:4">
      <c r="A768" s="699">
        <v>767</v>
      </c>
      <c r="B768" t="s">
        <v>2191</v>
      </c>
      <c r="C768" t="s">
        <v>2225</v>
      </c>
      <c r="D768" t="s">
        <v>2226</v>
      </c>
    </row>
    <row r="769" spans="1:4">
      <c r="A769" s="699">
        <v>768</v>
      </c>
      <c r="B769" t="s">
        <v>2191</v>
      </c>
      <c r="C769" t="s">
        <v>2227</v>
      </c>
      <c r="D769" t="s">
        <v>2228</v>
      </c>
    </row>
    <row r="770" spans="1:4">
      <c r="A770" s="699">
        <v>769</v>
      </c>
      <c r="B770" t="s">
        <v>2191</v>
      </c>
      <c r="C770" t="s">
        <v>2229</v>
      </c>
      <c r="D770" t="s">
        <v>2230</v>
      </c>
    </row>
    <row r="771" spans="1:4">
      <c r="A771" s="699">
        <v>770</v>
      </c>
      <c r="B771" t="s">
        <v>2191</v>
      </c>
      <c r="C771" t="s">
        <v>2191</v>
      </c>
      <c r="D771" t="s">
        <v>2192</v>
      </c>
    </row>
    <row r="772" spans="1:4">
      <c r="A772" s="699">
        <v>771</v>
      </c>
      <c r="B772" t="s">
        <v>2191</v>
      </c>
      <c r="C772" t="s">
        <v>2231</v>
      </c>
      <c r="D772" t="s">
        <v>2232</v>
      </c>
    </row>
    <row r="773" spans="1:4">
      <c r="A773" s="699">
        <v>772</v>
      </c>
      <c r="B773" t="s">
        <v>2191</v>
      </c>
      <c r="C773" t="s">
        <v>2233</v>
      </c>
      <c r="D773" t="s">
        <v>2234</v>
      </c>
    </row>
    <row r="774" spans="1:4">
      <c r="A774" s="699">
        <v>773</v>
      </c>
      <c r="B774" t="s">
        <v>2191</v>
      </c>
      <c r="C774" t="s">
        <v>2235</v>
      </c>
      <c r="D774" t="s">
        <v>2236</v>
      </c>
    </row>
    <row r="775" spans="1:4">
      <c r="A775" s="699">
        <v>774</v>
      </c>
      <c r="B775" t="s">
        <v>2191</v>
      </c>
      <c r="C775" t="s">
        <v>2237</v>
      </c>
      <c r="D775" t="s">
        <v>2238</v>
      </c>
    </row>
    <row r="776" spans="1:4">
      <c r="A776" s="699">
        <v>775</v>
      </c>
      <c r="B776" t="s">
        <v>2191</v>
      </c>
      <c r="C776" t="s">
        <v>2239</v>
      </c>
      <c r="D776" t="s">
        <v>2240</v>
      </c>
    </row>
    <row r="777" spans="1:4">
      <c r="A777" s="699">
        <v>776</v>
      </c>
      <c r="B777" t="s">
        <v>2191</v>
      </c>
      <c r="C777" t="s">
        <v>2241</v>
      </c>
      <c r="D777" t="s">
        <v>2242</v>
      </c>
    </row>
    <row r="778" spans="1:4">
      <c r="A778" s="699">
        <v>777</v>
      </c>
      <c r="B778" t="s">
        <v>2191</v>
      </c>
      <c r="C778" t="s">
        <v>2243</v>
      </c>
      <c r="D778" t="s">
        <v>2244</v>
      </c>
    </row>
    <row r="779" spans="1:4">
      <c r="A779" s="699">
        <v>778</v>
      </c>
      <c r="B779" t="s">
        <v>2191</v>
      </c>
      <c r="C779" t="s">
        <v>2245</v>
      </c>
      <c r="D779" t="s">
        <v>2246</v>
      </c>
    </row>
    <row r="780" spans="1:4">
      <c r="A780" s="699">
        <v>779</v>
      </c>
      <c r="B780" t="s">
        <v>2247</v>
      </c>
      <c r="C780" t="s">
        <v>2249</v>
      </c>
      <c r="D780" t="s">
        <v>2250</v>
      </c>
    </row>
    <row r="781" spans="1:4">
      <c r="A781" s="699">
        <v>780</v>
      </c>
      <c r="B781" t="s">
        <v>2247</v>
      </c>
      <c r="C781" t="s">
        <v>2251</v>
      </c>
      <c r="D781" t="s">
        <v>2252</v>
      </c>
    </row>
    <row r="782" spans="1:4">
      <c r="A782" s="699">
        <v>781</v>
      </c>
      <c r="B782" t="s">
        <v>2247</v>
      </c>
      <c r="C782" t="s">
        <v>2253</v>
      </c>
      <c r="D782" t="s">
        <v>2254</v>
      </c>
    </row>
    <row r="783" spans="1:4">
      <c r="A783" s="699">
        <v>782</v>
      </c>
      <c r="B783" t="s">
        <v>2247</v>
      </c>
      <c r="C783" t="s">
        <v>2255</v>
      </c>
      <c r="D783" t="s">
        <v>2256</v>
      </c>
    </row>
    <row r="784" spans="1:4">
      <c r="A784" s="699">
        <v>783</v>
      </c>
      <c r="B784" t="s">
        <v>2247</v>
      </c>
      <c r="C784" t="s">
        <v>2257</v>
      </c>
      <c r="D784" t="s">
        <v>2258</v>
      </c>
    </row>
    <row r="785" spans="1:4">
      <c r="A785" s="699">
        <v>784</v>
      </c>
      <c r="B785" t="s">
        <v>2247</v>
      </c>
      <c r="C785" t="s">
        <v>2259</v>
      </c>
      <c r="D785" t="s">
        <v>2260</v>
      </c>
    </row>
    <row r="786" spans="1:4">
      <c r="A786" s="699">
        <v>785</v>
      </c>
      <c r="B786" t="s">
        <v>2247</v>
      </c>
      <c r="C786" t="s">
        <v>2261</v>
      </c>
      <c r="D786" t="s">
        <v>2262</v>
      </c>
    </row>
    <row r="787" spans="1:4">
      <c r="A787" s="699">
        <v>786</v>
      </c>
      <c r="B787" t="s">
        <v>2247</v>
      </c>
      <c r="C787" t="s">
        <v>2263</v>
      </c>
      <c r="D787" t="s">
        <v>2264</v>
      </c>
    </row>
    <row r="788" spans="1:4">
      <c r="A788" s="699">
        <v>787</v>
      </c>
      <c r="B788" t="s">
        <v>2247</v>
      </c>
      <c r="C788" t="s">
        <v>2265</v>
      </c>
      <c r="D788" t="s">
        <v>2266</v>
      </c>
    </row>
    <row r="789" spans="1:4">
      <c r="A789" s="699">
        <v>788</v>
      </c>
      <c r="B789" t="s">
        <v>2247</v>
      </c>
      <c r="C789" t="s">
        <v>2267</v>
      </c>
      <c r="D789" t="s">
        <v>2268</v>
      </c>
    </row>
    <row r="790" spans="1:4">
      <c r="A790" s="699">
        <v>789</v>
      </c>
      <c r="B790" t="s">
        <v>2247</v>
      </c>
      <c r="C790" t="s">
        <v>2269</v>
      </c>
      <c r="D790" t="s">
        <v>2270</v>
      </c>
    </row>
    <row r="791" spans="1:4">
      <c r="A791" s="699">
        <v>790</v>
      </c>
      <c r="B791" t="s">
        <v>2247</v>
      </c>
      <c r="C791" t="s">
        <v>2271</v>
      </c>
      <c r="D791" t="s">
        <v>2272</v>
      </c>
    </row>
    <row r="792" spans="1:4">
      <c r="A792" s="699">
        <v>791</v>
      </c>
      <c r="B792" t="s">
        <v>2247</v>
      </c>
      <c r="C792" t="s">
        <v>2273</v>
      </c>
      <c r="D792" t="s">
        <v>2274</v>
      </c>
    </row>
    <row r="793" spans="1:4">
      <c r="A793" s="699">
        <v>792</v>
      </c>
      <c r="B793" t="s">
        <v>2247</v>
      </c>
      <c r="C793" t="s">
        <v>2247</v>
      </c>
      <c r="D793" t="s">
        <v>2248</v>
      </c>
    </row>
    <row r="794" spans="1:4">
      <c r="A794" s="699">
        <v>793</v>
      </c>
      <c r="B794" t="s">
        <v>2247</v>
      </c>
      <c r="C794" t="s">
        <v>2275</v>
      </c>
      <c r="D794" t="s">
        <v>2276</v>
      </c>
    </row>
    <row r="795" spans="1:4">
      <c r="A795" s="699">
        <v>794</v>
      </c>
      <c r="B795" t="s">
        <v>2247</v>
      </c>
      <c r="C795" t="s">
        <v>2277</v>
      </c>
      <c r="D795" t="s">
        <v>2278</v>
      </c>
    </row>
    <row r="796" spans="1:4">
      <c r="A796" s="699">
        <v>795</v>
      </c>
      <c r="B796" t="s">
        <v>2247</v>
      </c>
      <c r="C796" t="s">
        <v>2279</v>
      </c>
      <c r="D796" t="s">
        <v>2280</v>
      </c>
    </row>
    <row r="797" spans="1:4">
      <c r="A797" s="699">
        <v>796</v>
      </c>
      <c r="B797" t="s">
        <v>2247</v>
      </c>
      <c r="C797" t="s">
        <v>2281</v>
      </c>
      <c r="D797" t="s">
        <v>2282</v>
      </c>
    </row>
    <row r="798" spans="1:4">
      <c r="A798" s="699">
        <v>797</v>
      </c>
      <c r="B798" t="s">
        <v>2247</v>
      </c>
      <c r="C798" t="s">
        <v>2283</v>
      </c>
      <c r="D798" t="s">
        <v>2284</v>
      </c>
    </row>
    <row r="799" spans="1:4">
      <c r="A799" s="699">
        <v>798</v>
      </c>
      <c r="B799" t="s">
        <v>2247</v>
      </c>
      <c r="C799" t="s">
        <v>2285</v>
      </c>
      <c r="D799" t="s">
        <v>2286</v>
      </c>
    </row>
    <row r="800" spans="1:4">
      <c r="A800" s="699">
        <v>799</v>
      </c>
      <c r="B800" t="s">
        <v>2247</v>
      </c>
      <c r="C800" t="s">
        <v>2287</v>
      </c>
      <c r="D800" t="s">
        <v>2288</v>
      </c>
    </row>
    <row r="801" spans="1:4">
      <c r="A801" s="699">
        <v>800</v>
      </c>
      <c r="B801" t="s">
        <v>2289</v>
      </c>
      <c r="C801" t="s">
        <v>2291</v>
      </c>
      <c r="D801" t="s">
        <v>2292</v>
      </c>
    </row>
    <row r="802" spans="1:4">
      <c r="A802" s="699">
        <v>801</v>
      </c>
      <c r="B802" t="s">
        <v>2289</v>
      </c>
      <c r="C802" t="s">
        <v>1184</v>
      </c>
      <c r="D802" t="s">
        <v>2293</v>
      </c>
    </row>
    <row r="803" spans="1:4">
      <c r="A803" s="699">
        <v>802</v>
      </c>
      <c r="B803" t="s">
        <v>2289</v>
      </c>
      <c r="C803" t="s">
        <v>1004</v>
      </c>
      <c r="D803" t="s">
        <v>2294</v>
      </c>
    </row>
    <row r="804" spans="1:4">
      <c r="A804" s="699">
        <v>803</v>
      </c>
      <c r="B804" t="s">
        <v>2289</v>
      </c>
      <c r="C804" t="s">
        <v>2295</v>
      </c>
      <c r="D804" t="s">
        <v>2296</v>
      </c>
    </row>
    <row r="805" spans="1:4">
      <c r="A805" s="699">
        <v>804</v>
      </c>
      <c r="B805" t="s">
        <v>2289</v>
      </c>
      <c r="C805" t="s">
        <v>2297</v>
      </c>
      <c r="D805" t="s">
        <v>2298</v>
      </c>
    </row>
    <row r="806" spans="1:4">
      <c r="A806" s="699">
        <v>805</v>
      </c>
      <c r="B806" t="s">
        <v>2289</v>
      </c>
      <c r="C806" t="s">
        <v>2299</v>
      </c>
      <c r="D806" t="s">
        <v>2300</v>
      </c>
    </row>
    <row r="807" spans="1:4">
      <c r="A807" s="699">
        <v>806</v>
      </c>
      <c r="B807" t="s">
        <v>2289</v>
      </c>
      <c r="C807" t="s">
        <v>2301</v>
      </c>
      <c r="D807" t="s">
        <v>2302</v>
      </c>
    </row>
    <row r="808" spans="1:4">
      <c r="A808" s="699">
        <v>807</v>
      </c>
      <c r="B808" t="s">
        <v>2289</v>
      </c>
      <c r="C808" t="s">
        <v>2303</v>
      </c>
      <c r="D808" t="s">
        <v>2304</v>
      </c>
    </row>
    <row r="809" spans="1:4">
      <c r="A809" s="699">
        <v>808</v>
      </c>
      <c r="B809" t="s">
        <v>2289</v>
      </c>
      <c r="C809" t="s">
        <v>2305</v>
      </c>
      <c r="D809" t="s">
        <v>2306</v>
      </c>
    </row>
    <row r="810" spans="1:4">
      <c r="A810" s="699">
        <v>809</v>
      </c>
      <c r="B810" t="s">
        <v>2289</v>
      </c>
      <c r="C810" t="s">
        <v>2307</v>
      </c>
      <c r="D810" t="s">
        <v>2308</v>
      </c>
    </row>
    <row r="811" spans="1:4">
      <c r="A811" s="699">
        <v>810</v>
      </c>
      <c r="B811" t="s">
        <v>2289</v>
      </c>
      <c r="C811" t="s">
        <v>2309</v>
      </c>
      <c r="D811" t="s">
        <v>2310</v>
      </c>
    </row>
    <row r="812" spans="1:4">
      <c r="A812" s="699">
        <v>811</v>
      </c>
      <c r="B812" t="s">
        <v>2289</v>
      </c>
      <c r="C812" t="s">
        <v>2311</v>
      </c>
      <c r="D812" t="s">
        <v>2312</v>
      </c>
    </row>
    <row r="813" spans="1:4">
      <c r="A813" s="699">
        <v>812</v>
      </c>
      <c r="B813" t="s">
        <v>2289</v>
      </c>
      <c r="C813" t="s">
        <v>2313</v>
      </c>
      <c r="D813" t="s">
        <v>2314</v>
      </c>
    </row>
    <row r="814" spans="1:4">
      <c r="A814" s="699">
        <v>813</v>
      </c>
      <c r="B814" t="s">
        <v>2289</v>
      </c>
      <c r="C814" t="s">
        <v>2315</v>
      </c>
      <c r="D814" t="s">
        <v>2316</v>
      </c>
    </row>
    <row r="815" spans="1:4">
      <c r="A815" s="699">
        <v>814</v>
      </c>
      <c r="B815" t="s">
        <v>2289</v>
      </c>
      <c r="C815" t="s">
        <v>2317</v>
      </c>
      <c r="D815" t="s">
        <v>2318</v>
      </c>
    </row>
    <row r="816" spans="1:4">
      <c r="A816" s="699">
        <v>815</v>
      </c>
      <c r="B816" t="s">
        <v>2289</v>
      </c>
      <c r="C816" t="s">
        <v>2289</v>
      </c>
      <c r="D816" t="s">
        <v>2290</v>
      </c>
    </row>
    <row r="817" spans="1:4">
      <c r="A817" s="699">
        <v>816</v>
      </c>
      <c r="B817" t="s">
        <v>2289</v>
      </c>
      <c r="C817" t="s">
        <v>2319</v>
      </c>
      <c r="D817" t="s">
        <v>2320</v>
      </c>
    </row>
    <row r="818" spans="1:4">
      <c r="A818" s="699">
        <v>817</v>
      </c>
      <c r="B818" t="s">
        <v>2289</v>
      </c>
      <c r="C818" t="s">
        <v>2321</v>
      </c>
      <c r="D818" t="s">
        <v>2322</v>
      </c>
    </row>
    <row r="819" spans="1:4">
      <c r="A819" s="699">
        <v>818</v>
      </c>
      <c r="B819" t="s">
        <v>2289</v>
      </c>
      <c r="C819" t="s">
        <v>2323</v>
      </c>
      <c r="D819" t="s">
        <v>2324</v>
      </c>
    </row>
    <row r="820" spans="1:4">
      <c r="A820" s="699">
        <v>819</v>
      </c>
      <c r="B820" t="s">
        <v>2289</v>
      </c>
      <c r="C820" t="s">
        <v>2325</v>
      </c>
      <c r="D820" t="s">
        <v>2326</v>
      </c>
    </row>
    <row r="821" spans="1:4">
      <c r="A821" s="699">
        <v>820</v>
      </c>
      <c r="B821" t="s">
        <v>2289</v>
      </c>
      <c r="C821" t="s">
        <v>2327</v>
      </c>
      <c r="D821" t="s">
        <v>2328</v>
      </c>
    </row>
    <row r="822" spans="1:4">
      <c r="A822" s="699">
        <v>821</v>
      </c>
      <c r="B822" t="s">
        <v>2289</v>
      </c>
      <c r="C822" t="s">
        <v>2329</v>
      </c>
      <c r="D822" t="s">
        <v>2330</v>
      </c>
    </row>
    <row r="823" spans="1:4">
      <c r="A823" s="699">
        <v>822</v>
      </c>
      <c r="B823" t="s">
        <v>2289</v>
      </c>
      <c r="C823" t="s">
        <v>2331</v>
      </c>
      <c r="D823" t="s">
        <v>2332</v>
      </c>
    </row>
    <row r="824" spans="1:4">
      <c r="A824" s="699">
        <v>823</v>
      </c>
      <c r="B824" t="s">
        <v>2289</v>
      </c>
      <c r="C824" t="s">
        <v>2333</v>
      </c>
      <c r="D824" t="s">
        <v>2334</v>
      </c>
    </row>
    <row r="825" spans="1:4">
      <c r="A825" s="699">
        <v>824</v>
      </c>
      <c r="B825" t="s">
        <v>2335</v>
      </c>
      <c r="C825" t="s">
        <v>2337</v>
      </c>
      <c r="D825" t="s">
        <v>2338</v>
      </c>
    </row>
    <row r="826" spans="1:4">
      <c r="A826" s="699">
        <v>825</v>
      </c>
      <c r="B826" t="s">
        <v>2335</v>
      </c>
      <c r="C826" t="s">
        <v>2339</v>
      </c>
      <c r="D826" t="s">
        <v>2340</v>
      </c>
    </row>
    <row r="827" spans="1:4">
      <c r="A827" s="699">
        <v>826</v>
      </c>
      <c r="B827" t="s">
        <v>2335</v>
      </c>
      <c r="C827" t="s">
        <v>2341</v>
      </c>
      <c r="D827" t="s">
        <v>2342</v>
      </c>
    </row>
    <row r="828" spans="1:4">
      <c r="A828" s="699">
        <v>827</v>
      </c>
      <c r="B828" t="s">
        <v>2335</v>
      </c>
      <c r="C828" t="s">
        <v>2343</v>
      </c>
      <c r="D828" t="s">
        <v>2344</v>
      </c>
    </row>
    <row r="829" spans="1:4">
      <c r="A829" s="699">
        <v>828</v>
      </c>
      <c r="B829" t="s">
        <v>2335</v>
      </c>
      <c r="C829" t="s">
        <v>2345</v>
      </c>
      <c r="D829" t="s">
        <v>2346</v>
      </c>
    </row>
    <row r="830" spans="1:4">
      <c r="A830" s="699">
        <v>829</v>
      </c>
      <c r="B830" t="s">
        <v>2335</v>
      </c>
      <c r="C830" t="s">
        <v>2347</v>
      </c>
      <c r="D830" t="s">
        <v>2348</v>
      </c>
    </row>
    <row r="831" spans="1:4">
      <c r="A831" s="699">
        <v>830</v>
      </c>
      <c r="B831" t="s">
        <v>2335</v>
      </c>
      <c r="C831" t="s">
        <v>2349</v>
      </c>
      <c r="D831" t="s">
        <v>2350</v>
      </c>
    </row>
    <row r="832" spans="1:4">
      <c r="A832" s="699">
        <v>831</v>
      </c>
      <c r="B832" t="s">
        <v>2335</v>
      </c>
      <c r="C832" t="s">
        <v>2351</v>
      </c>
      <c r="D832" t="s">
        <v>2352</v>
      </c>
    </row>
    <row r="833" spans="1:4">
      <c r="A833" s="699">
        <v>832</v>
      </c>
      <c r="B833" t="s">
        <v>2335</v>
      </c>
      <c r="C833" t="s">
        <v>2353</v>
      </c>
      <c r="D833" t="s">
        <v>2354</v>
      </c>
    </row>
    <row r="834" spans="1:4">
      <c r="A834" s="699">
        <v>833</v>
      </c>
      <c r="B834" t="s">
        <v>2335</v>
      </c>
      <c r="C834" t="s">
        <v>1370</v>
      </c>
      <c r="D834" t="s">
        <v>2355</v>
      </c>
    </row>
    <row r="835" spans="1:4">
      <c r="A835" s="699">
        <v>834</v>
      </c>
      <c r="B835" t="s">
        <v>2335</v>
      </c>
      <c r="C835" t="s">
        <v>1784</v>
      </c>
      <c r="D835" t="s">
        <v>2356</v>
      </c>
    </row>
    <row r="836" spans="1:4">
      <c r="A836" s="699">
        <v>835</v>
      </c>
      <c r="B836" t="s">
        <v>2335</v>
      </c>
      <c r="C836" t="s">
        <v>2227</v>
      </c>
      <c r="D836" t="s">
        <v>2357</v>
      </c>
    </row>
    <row r="837" spans="1:4">
      <c r="A837" s="699">
        <v>836</v>
      </c>
      <c r="B837" t="s">
        <v>2335</v>
      </c>
      <c r="C837" t="s">
        <v>2358</v>
      </c>
      <c r="D837" t="s">
        <v>2359</v>
      </c>
    </row>
    <row r="838" spans="1:4">
      <c r="A838" s="699">
        <v>837</v>
      </c>
      <c r="B838" t="s">
        <v>2335</v>
      </c>
      <c r="C838" t="s">
        <v>2335</v>
      </c>
      <c r="D838" t="s">
        <v>2336</v>
      </c>
    </row>
    <row r="839" spans="1:4">
      <c r="A839" s="699">
        <v>838</v>
      </c>
      <c r="B839" t="s">
        <v>2335</v>
      </c>
      <c r="C839" t="s">
        <v>2360</v>
      </c>
      <c r="D839" t="s">
        <v>2361</v>
      </c>
    </row>
    <row r="840" spans="1:4">
      <c r="A840" s="699">
        <v>839</v>
      </c>
      <c r="B840" t="s">
        <v>2335</v>
      </c>
      <c r="C840" t="s">
        <v>2362</v>
      </c>
      <c r="D840" t="s">
        <v>2363</v>
      </c>
    </row>
    <row r="841" spans="1:4">
      <c r="A841" s="699">
        <v>840</v>
      </c>
      <c r="B841" t="s">
        <v>2335</v>
      </c>
      <c r="C841" t="s">
        <v>2364</v>
      </c>
      <c r="D841" t="s">
        <v>2365</v>
      </c>
    </row>
    <row r="842" spans="1:4">
      <c r="A842" s="699">
        <v>841</v>
      </c>
      <c r="B842" t="s">
        <v>2335</v>
      </c>
      <c r="C842" t="s">
        <v>2366</v>
      </c>
      <c r="D842" t="s">
        <v>2367</v>
      </c>
    </row>
    <row r="843" spans="1:4">
      <c r="A843" s="699">
        <v>842</v>
      </c>
      <c r="B843" t="s">
        <v>2368</v>
      </c>
      <c r="C843" t="s">
        <v>2370</v>
      </c>
      <c r="D843" t="s">
        <v>2371</v>
      </c>
    </row>
    <row r="844" spans="1:4">
      <c r="A844" s="699">
        <v>843</v>
      </c>
      <c r="B844" t="s">
        <v>2368</v>
      </c>
      <c r="C844" t="s">
        <v>2372</v>
      </c>
      <c r="D844" t="s">
        <v>2373</v>
      </c>
    </row>
    <row r="845" spans="1:4">
      <c r="A845" s="699">
        <v>844</v>
      </c>
      <c r="B845" t="s">
        <v>2368</v>
      </c>
      <c r="C845" t="s">
        <v>1078</v>
      </c>
      <c r="D845" t="s">
        <v>2374</v>
      </c>
    </row>
    <row r="846" spans="1:4">
      <c r="A846" s="699">
        <v>845</v>
      </c>
      <c r="B846" t="s">
        <v>2368</v>
      </c>
      <c r="C846" t="s">
        <v>2375</v>
      </c>
      <c r="D846" t="s">
        <v>2376</v>
      </c>
    </row>
    <row r="847" spans="1:4">
      <c r="A847" s="699">
        <v>846</v>
      </c>
      <c r="B847" t="s">
        <v>2368</v>
      </c>
      <c r="C847" t="s">
        <v>2377</v>
      </c>
      <c r="D847" t="s">
        <v>2378</v>
      </c>
    </row>
    <row r="848" spans="1:4">
      <c r="A848" s="699">
        <v>847</v>
      </c>
      <c r="B848" t="s">
        <v>2368</v>
      </c>
      <c r="C848" t="s">
        <v>2379</v>
      </c>
      <c r="D848" t="s">
        <v>2380</v>
      </c>
    </row>
    <row r="849" spans="1:4">
      <c r="A849" s="699">
        <v>848</v>
      </c>
      <c r="B849" t="s">
        <v>2368</v>
      </c>
      <c r="C849" t="s">
        <v>2381</v>
      </c>
      <c r="D849" t="s">
        <v>2382</v>
      </c>
    </row>
    <row r="850" spans="1:4">
      <c r="A850" s="699">
        <v>849</v>
      </c>
      <c r="B850" t="s">
        <v>2368</v>
      </c>
      <c r="C850" t="s">
        <v>2383</v>
      </c>
      <c r="D850" t="s">
        <v>2384</v>
      </c>
    </row>
    <row r="851" spans="1:4">
      <c r="A851" s="699">
        <v>850</v>
      </c>
      <c r="B851" t="s">
        <v>2368</v>
      </c>
      <c r="C851" t="s">
        <v>2385</v>
      </c>
      <c r="D851" t="s">
        <v>2386</v>
      </c>
    </row>
    <row r="852" spans="1:4">
      <c r="A852" s="699">
        <v>851</v>
      </c>
      <c r="B852" t="s">
        <v>2368</v>
      </c>
      <c r="C852" t="s">
        <v>2387</v>
      </c>
      <c r="D852" t="s">
        <v>2388</v>
      </c>
    </row>
    <row r="853" spans="1:4">
      <c r="A853" s="699">
        <v>852</v>
      </c>
      <c r="B853" t="s">
        <v>2368</v>
      </c>
      <c r="C853" t="s">
        <v>2389</v>
      </c>
      <c r="D853" t="s">
        <v>2390</v>
      </c>
    </row>
    <row r="854" spans="1:4">
      <c r="A854" s="699">
        <v>853</v>
      </c>
      <c r="B854" t="s">
        <v>2368</v>
      </c>
      <c r="C854" t="s">
        <v>2391</v>
      </c>
      <c r="D854" t="s">
        <v>2392</v>
      </c>
    </row>
    <row r="855" spans="1:4">
      <c r="A855" s="699">
        <v>854</v>
      </c>
      <c r="B855" t="s">
        <v>2368</v>
      </c>
      <c r="C855" t="s">
        <v>2393</v>
      </c>
      <c r="D855" t="s">
        <v>2394</v>
      </c>
    </row>
    <row r="856" spans="1:4">
      <c r="A856" s="699">
        <v>855</v>
      </c>
      <c r="B856" t="s">
        <v>2368</v>
      </c>
      <c r="C856" t="s">
        <v>2395</v>
      </c>
      <c r="D856" t="s">
        <v>2396</v>
      </c>
    </row>
    <row r="857" spans="1:4">
      <c r="A857" s="699">
        <v>856</v>
      </c>
      <c r="B857" t="s">
        <v>2368</v>
      </c>
      <c r="C857" t="s">
        <v>2397</v>
      </c>
      <c r="D857" t="s">
        <v>2398</v>
      </c>
    </row>
    <row r="858" spans="1:4">
      <c r="A858" s="699">
        <v>857</v>
      </c>
      <c r="B858" t="s">
        <v>2368</v>
      </c>
      <c r="C858" t="s">
        <v>2399</v>
      </c>
      <c r="D858" t="s">
        <v>2400</v>
      </c>
    </row>
    <row r="859" spans="1:4">
      <c r="A859" s="699">
        <v>858</v>
      </c>
      <c r="B859" t="s">
        <v>2368</v>
      </c>
      <c r="C859" t="s">
        <v>2401</v>
      </c>
      <c r="D859" t="s">
        <v>2402</v>
      </c>
    </row>
    <row r="860" spans="1:4">
      <c r="A860" s="699">
        <v>859</v>
      </c>
      <c r="B860" t="s">
        <v>2368</v>
      </c>
      <c r="C860" t="s">
        <v>1782</v>
      </c>
      <c r="D860" t="s">
        <v>2403</v>
      </c>
    </row>
    <row r="861" spans="1:4">
      <c r="A861" s="699">
        <v>860</v>
      </c>
      <c r="B861" t="s">
        <v>2368</v>
      </c>
      <c r="C861" t="s">
        <v>2404</v>
      </c>
      <c r="D861" t="s">
        <v>2405</v>
      </c>
    </row>
    <row r="862" spans="1:4">
      <c r="A862" s="699">
        <v>861</v>
      </c>
      <c r="B862" t="s">
        <v>2368</v>
      </c>
      <c r="C862" t="s">
        <v>2368</v>
      </c>
      <c r="D862" t="s">
        <v>2369</v>
      </c>
    </row>
    <row r="863" spans="1:4">
      <c r="A863" s="699">
        <v>862</v>
      </c>
      <c r="B863" t="s">
        <v>2368</v>
      </c>
      <c r="C863" t="s">
        <v>2406</v>
      </c>
      <c r="D863" t="s">
        <v>2407</v>
      </c>
    </row>
    <row r="864" spans="1:4">
      <c r="A864" s="699">
        <v>863</v>
      </c>
      <c r="B864" t="s">
        <v>2368</v>
      </c>
      <c r="C864" t="s">
        <v>1645</v>
      </c>
      <c r="D864" t="s">
        <v>2408</v>
      </c>
    </row>
    <row r="865" spans="1:4">
      <c r="A865" s="699">
        <v>864</v>
      </c>
      <c r="B865" t="s">
        <v>2409</v>
      </c>
      <c r="C865" t="s">
        <v>2411</v>
      </c>
      <c r="D865" t="s">
        <v>2412</v>
      </c>
    </row>
    <row r="866" spans="1:4">
      <c r="A866" s="699">
        <v>865</v>
      </c>
      <c r="B866" t="s">
        <v>2409</v>
      </c>
      <c r="C866" t="s">
        <v>2413</v>
      </c>
      <c r="D866" t="s">
        <v>2414</v>
      </c>
    </row>
    <row r="867" spans="1:4">
      <c r="A867" s="699">
        <v>866</v>
      </c>
      <c r="B867" t="s">
        <v>2409</v>
      </c>
      <c r="C867" t="s">
        <v>2415</v>
      </c>
      <c r="D867" t="s">
        <v>2416</v>
      </c>
    </row>
    <row r="868" spans="1:4">
      <c r="A868" s="699">
        <v>867</v>
      </c>
      <c r="B868" t="s">
        <v>2409</v>
      </c>
      <c r="C868" t="s">
        <v>2417</v>
      </c>
      <c r="D868" t="s">
        <v>2418</v>
      </c>
    </row>
    <row r="869" spans="1:4">
      <c r="A869" s="699">
        <v>868</v>
      </c>
      <c r="B869" t="s">
        <v>2409</v>
      </c>
      <c r="C869" t="s">
        <v>2419</v>
      </c>
      <c r="D869" t="s">
        <v>2420</v>
      </c>
    </row>
    <row r="870" spans="1:4">
      <c r="A870" s="699">
        <v>869</v>
      </c>
      <c r="B870" t="s">
        <v>2409</v>
      </c>
      <c r="C870" t="s">
        <v>2421</v>
      </c>
      <c r="D870" t="s">
        <v>2422</v>
      </c>
    </row>
    <row r="871" spans="1:4">
      <c r="A871" s="699">
        <v>870</v>
      </c>
      <c r="B871" t="s">
        <v>2409</v>
      </c>
      <c r="C871" t="s">
        <v>2423</v>
      </c>
      <c r="D871" t="s">
        <v>2424</v>
      </c>
    </row>
    <row r="872" spans="1:4">
      <c r="A872" s="699">
        <v>871</v>
      </c>
      <c r="B872" t="s">
        <v>2409</v>
      </c>
      <c r="C872" t="s">
        <v>2425</v>
      </c>
      <c r="D872" t="s">
        <v>2426</v>
      </c>
    </row>
    <row r="873" spans="1:4">
      <c r="A873" s="699">
        <v>872</v>
      </c>
      <c r="B873" t="s">
        <v>2409</v>
      </c>
      <c r="C873" t="s">
        <v>2427</v>
      </c>
      <c r="D873" t="s">
        <v>2428</v>
      </c>
    </row>
    <row r="874" spans="1:4">
      <c r="A874" s="699">
        <v>873</v>
      </c>
      <c r="B874" t="s">
        <v>2409</v>
      </c>
      <c r="C874" t="s">
        <v>2429</v>
      </c>
      <c r="D874" t="s">
        <v>2430</v>
      </c>
    </row>
    <row r="875" spans="1:4">
      <c r="A875" s="699">
        <v>874</v>
      </c>
      <c r="B875" t="s">
        <v>2409</v>
      </c>
      <c r="C875" t="s">
        <v>2431</v>
      </c>
      <c r="D875" t="s">
        <v>2432</v>
      </c>
    </row>
    <row r="876" spans="1:4">
      <c r="A876" s="699">
        <v>875</v>
      </c>
      <c r="B876" t="s">
        <v>2409</v>
      </c>
      <c r="C876" t="s">
        <v>2433</v>
      </c>
      <c r="D876" t="s">
        <v>2434</v>
      </c>
    </row>
    <row r="877" spans="1:4">
      <c r="A877" s="699">
        <v>876</v>
      </c>
      <c r="B877" t="s">
        <v>2409</v>
      </c>
      <c r="C877" t="s">
        <v>2435</v>
      </c>
      <c r="D877" t="s">
        <v>2436</v>
      </c>
    </row>
    <row r="878" spans="1:4">
      <c r="A878" s="699">
        <v>877</v>
      </c>
      <c r="B878" t="s">
        <v>2409</v>
      </c>
      <c r="C878" t="s">
        <v>2437</v>
      </c>
      <c r="D878" t="s">
        <v>2438</v>
      </c>
    </row>
    <row r="879" spans="1:4">
      <c r="A879" s="699">
        <v>878</v>
      </c>
      <c r="B879" t="s">
        <v>2409</v>
      </c>
      <c r="C879" t="s">
        <v>2439</v>
      </c>
      <c r="D879" t="s">
        <v>2440</v>
      </c>
    </row>
    <row r="880" spans="1:4">
      <c r="A880" s="699">
        <v>879</v>
      </c>
      <c r="B880" t="s">
        <v>2409</v>
      </c>
      <c r="C880" t="s">
        <v>2441</v>
      </c>
      <c r="D880" t="s">
        <v>2442</v>
      </c>
    </row>
    <row r="881" spans="1:4">
      <c r="A881" s="699">
        <v>880</v>
      </c>
      <c r="B881" t="s">
        <v>2409</v>
      </c>
      <c r="C881" t="s">
        <v>1054</v>
      </c>
      <c r="D881" t="s">
        <v>2443</v>
      </c>
    </row>
    <row r="882" spans="1:4">
      <c r="A882" s="699">
        <v>881</v>
      </c>
      <c r="B882" t="s">
        <v>2409</v>
      </c>
      <c r="C882" t="s">
        <v>2444</v>
      </c>
      <c r="D882" t="s">
        <v>2445</v>
      </c>
    </row>
    <row r="883" spans="1:4">
      <c r="A883" s="699">
        <v>882</v>
      </c>
      <c r="B883" t="s">
        <v>2409</v>
      </c>
      <c r="C883" t="s">
        <v>2446</v>
      </c>
      <c r="D883" t="s">
        <v>2447</v>
      </c>
    </row>
    <row r="884" spans="1:4">
      <c r="A884" s="699">
        <v>883</v>
      </c>
      <c r="B884" t="s">
        <v>2409</v>
      </c>
      <c r="C884" t="s">
        <v>2448</v>
      </c>
      <c r="D884" t="s">
        <v>2449</v>
      </c>
    </row>
    <row r="885" spans="1:4">
      <c r="A885" s="699">
        <v>884</v>
      </c>
      <c r="B885" t="s">
        <v>2409</v>
      </c>
      <c r="C885" t="s">
        <v>2450</v>
      </c>
      <c r="D885" t="s">
        <v>2451</v>
      </c>
    </row>
    <row r="886" spans="1:4">
      <c r="A886" s="699">
        <v>885</v>
      </c>
      <c r="B886" t="s">
        <v>2409</v>
      </c>
      <c r="C886" t="s">
        <v>2409</v>
      </c>
      <c r="D886" t="s">
        <v>2410</v>
      </c>
    </row>
    <row r="887" spans="1:4">
      <c r="A887" s="699">
        <v>886</v>
      </c>
      <c r="B887" t="s">
        <v>2409</v>
      </c>
      <c r="C887" t="s">
        <v>2452</v>
      </c>
      <c r="D887" t="s">
        <v>2453</v>
      </c>
    </row>
    <row r="888" spans="1:4">
      <c r="A888" s="699">
        <v>887</v>
      </c>
      <c r="B888" t="s">
        <v>2409</v>
      </c>
      <c r="C888" t="s">
        <v>2454</v>
      </c>
      <c r="D888" t="s">
        <v>2455</v>
      </c>
    </row>
    <row r="889" spans="1:4">
      <c r="A889" s="699">
        <v>888</v>
      </c>
      <c r="B889" t="s">
        <v>2456</v>
      </c>
      <c r="C889" t="s">
        <v>2458</v>
      </c>
      <c r="D889" t="s">
        <v>2459</v>
      </c>
    </row>
    <row r="890" spans="1:4">
      <c r="A890" s="699">
        <v>889</v>
      </c>
      <c r="B890" t="s">
        <v>2456</v>
      </c>
      <c r="C890" t="s">
        <v>2460</v>
      </c>
      <c r="D890" t="s">
        <v>2461</v>
      </c>
    </row>
    <row r="891" spans="1:4">
      <c r="A891" s="699">
        <v>890</v>
      </c>
      <c r="B891" t="s">
        <v>2456</v>
      </c>
      <c r="C891" t="s">
        <v>2462</v>
      </c>
      <c r="D891" t="s">
        <v>2463</v>
      </c>
    </row>
    <row r="892" spans="1:4">
      <c r="A892" s="699">
        <v>891</v>
      </c>
      <c r="B892" t="s">
        <v>2456</v>
      </c>
      <c r="C892" t="s">
        <v>2464</v>
      </c>
      <c r="D892" t="s">
        <v>2465</v>
      </c>
    </row>
    <row r="893" spans="1:4">
      <c r="A893" s="699">
        <v>892</v>
      </c>
      <c r="B893" t="s">
        <v>2456</v>
      </c>
      <c r="C893" t="s">
        <v>2466</v>
      </c>
      <c r="D893" t="s">
        <v>2467</v>
      </c>
    </row>
    <row r="894" spans="1:4">
      <c r="A894" s="699">
        <v>893</v>
      </c>
      <c r="B894" t="s">
        <v>2456</v>
      </c>
      <c r="C894" t="s">
        <v>2468</v>
      </c>
      <c r="D894" t="s">
        <v>2469</v>
      </c>
    </row>
    <row r="895" spans="1:4">
      <c r="A895" s="699">
        <v>894</v>
      </c>
      <c r="B895" t="s">
        <v>2456</v>
      </c>
      <c r="C895" t="s">
        <v>2470</v>
      </c>
      <c r="D895" t="s">
        <v>2471</v>
      </c>
    </row>
    <row r="896" spans="1:4">
      <c r="A896" s="699">
        <v>895</v>
      </c>
      <c r="B896" t="s">
        <v>2456</v>
      </c>
      <c r="C896" t="s">
        <v>2472</v>
      </c>
      <c r="D896" t="s">
        <v>2473</v>
      </c>
    </row>
    <row r="897" spans="1:4">
      <c r="A897" s="699">
        <v>896</v>
      </c>
      <c r="B897" t="s">
        <v>2456</v>
      </c>
      <c r="C897" t="s">
        <v>2474</v>
      </c>
      <c r="D897" t="s">
        <v>2475</v>
      </c>
    </row>
    <row r="898" spans="1:4">
      <c r="A898" s="699">
        <v>897</v>
      </c>
      <c r="B898" t="s">
        <v>2456</v>
      </c>
      <c r="C898" t="s">
        <v>2476</v>
      </c>
      <c r="D898" t="s">
        <v>2477</v>
      </c>
    </row>
    <row r="899" spans="1:4">
      <c r="A899" s="699">
        <v>898</v>
      </c>
      <c r="B899" t="s">
        <v>2456</v>
      </c>
      <c r="C899" t="s">
        <v>2456</v>
      </c>
      <c r="D899" t="s">
        <v>2457</v>
      </c>
    </row>
    <row r="900" spans="1:4">
      <c r="A900" s="699">
        <v>899</v>
      </c>
      <c r="B900" t="s">
        <v>2456</v>
      </c>
      <c r="C900" t="s">
        <v>2478</v>
      </c>
      <c r="D900" t="s">
        <v>2479</v>
      </c>
    </row>
    <row r="901" spans="1:4">
      <c r="A901" s="699">
        <v>900</v>
      </c>
      <c r="B901" t="s">
        <v>2456</v>
      </c>
      <c r="C901" t="s">
        <v>2480</v>
      </c>
      <c r="D901" t="s">
        <v>2481</v>
      </c>
    </row>
    <row r="902" spans="1:4">
      <c r="A902" s="699">
        <v>901</v>
      </c>
      <c r="B902" t="s">
        <v>2456</v>
      </c>
      <c r="C902" t="s">
        <v>2482</v>
      </c>
      <c r="D902" t="s">
        <v>2483</v>
      </c>
    </row>
    <row r="903" spans="1:4">
      <c r="A903" s="699">
        <v>902</v>
      </c>
      <c r="B903" t="s">
        <v>2484</v>
      </c>
      <c r="C903" t="s">
        <v>2486</v>
      </c>
      <c r="D903" t="s">
        <v>2487</v>
      </c>
    </row>
    <row r="904" spans="1:4">
      <c r="A904" s="699">
        <v>903</v>
      </c>
      <c r="B904" t="s">
        <v>2484</v>
      </c>
      <c r="C904" t="s">
        <v>2488</v>
      </c>
      <c r="D904" t="s">
        <v>2489</v>
      </c>
    </row>
    <row r="905" spans="1:4">
      <c r="A905" s="699">
        <v>904</v>
      </c>
      <c r="B905" t="s">
        <v>2484</v>
      </c>
      <c r="C905" t="s">
        <v>2490</v>
      </c>
      <c r="D905" t="s">
        <v>2491</v>
      </c>
    </row>
    <row r="906" spans="1:4">
      <c r="A906" s="699">
        <v>905</v>
      </c>
      <c r="B906" t="s">
        <v>2484</v>
      </c>
      <c r="C906" t="s">
        <v>2492</v>
      </c>
      <c r="D906" t="s">
        <v>2493</v>
      </c>
    </row>
    <row r="907" spans="1:4">
      <c r="A907" s="699">
        <v>906</v>
      </c>
      <c r="B907" t="s">
        <v>2484</v>
      </c>
      <c r="C907" t="s">
        <v>2494</v>
      </c>
      <c r="D907" t="s">
        <v>2495</v>
      </c>
    </row>
    <row r="908" spans="1:4">
      <c r="A908" s="699">
        <v>907</v>
      </c>
      <c r="B908" t="s">
        <v>2484</v>
      </c>
      <c r="C908" t="s">
        <v>2496</v>
      </c>
      <c r="D908" t="s">
        <v>2497</v>
      </c>
    </row>
    <row r="909" spans="1:4">
      <c r="A909" s="699">
        <v>908</v>
      </c>
      <c r="B909" t="s">
        <v>2484</v>
      </c>
      <c r="C909" t="s">
        <v>2498</v>
      </c>
      <c r="D909" t="s">
        <v>2499</v>
      </c>
    </row>
    <row r="910" spans="1:4">
      <c r="A910" s="699">
        <v>909</v>
      </c>
      <c r="B910" t="s">
        <v>2484</v>
      </c>
      <c r="C910" t="s">
        <v>2500</v>
      </c>
      <c r="D910" t="s">
        <v>2501</v>
      </c>
    </row>
    <row r="911" spans="1:4">
      <c r="A911" s="699">
        <v>910</v>
      </c>
      <c r="B911" t="s">
        <v>2484</v>
      </c>
      <c r="C911" t="s">
        <v>2502</v>
      </c>
      <c r="D911" t="s">
        <v>2503</v>
      </c>
    </row>
    <row r="912" spans="1:4">
      <c r="A912" s="699">
        <v>911</v>
      </c>
      <c r="B912" t="s">
        <v>2484</v>
      </c>
      <c r="C912" t="s">
        <v>1472</v>
      </c>
      <c r="D912" t="s">
        <v>2504</v>
      </c>
    </row>
    <row r="913" spans="1:4">
      <c r="A913" s="699">
        <v>912</v>
      </c>
      <c r="B913" t="s">
        <v>2484</v>
      </c>
      <c r="C913" t="s">
        <v>2505</v>
      </c>
      <c r="D913" t="s">
        <v>2506</v>
      </c>
    </row>
    <row r="914" spans="1:4">
      <c r="A914" s="699">
        <v>913</v>
      </c>
      <c r="B914" t="s">
        <v>2484</v>
      </c>
      <c r="C914" t="s">
        <v>2507</v>
      </c>
      <c r="D914" t="s">
        <v>2508</v>
      </c>
    </row>
    <row r="915" spans="1:4">
      <c r="A915" s="699">
        <v>914</v>
      </c>
      <c r="B915" t="s">
        <v>2484</v>
      </c>
      <c r="C915" t="s">
        <v>2509</v>
      </c>
      <c r="D915" t="s">
        <v>2510</v>
      </c>
    </row>
    <row r="916" spans="1:4">
      <c r="A916" s="699">
        <v>915</v>
      </c>
      <c r="B916" t="s">
        <v>2484</v>
      </c>
      <c r="C916" t="s">
        <v>2511</v>
      </c>
      <c r="D916" t="s">
        <v>2512</v>
      </c>
    </row>
    <row r="917" spans="1:4">
      <c r="A917" s="699">
        <v>916</v>
      </c>
      <c r="B917" t="s">
        <v>2484</v>
      </c>
      <c r="C917" t="s">
        <v>2513</v>
      </c>
      <c r="D917" t="s">
        <v>2514</v>
      </c>
    </row>
    <row r="918" spans="1:4">
      <c r="A918" s="699">
        <v>917</v>
      </c>
      <c r="B918" t="s">
        <v>2484</v>
      </c>
      <c r="C918" t="s">
        <v>2515</v>
      </c>
      <c r="D918" t="s">
        <v>2516</v>
      </c>
    </row>
    <row r="919" spans="1:4">
      <c r="A919" s="699">
        <v>918</v>
      </c>
      <c r="B919" t="s">
        <v>2484</v>
      </c>
      <c r="C919" t="s">
        <v>2484</v>
      </c>
      <c r="D919" t="s">
        <v>2485</v>
      </c>
    </row>
    <row r="920" spans="1:4">
      <c r="A920" s="699">
        <v>919</v>
      </c>
      <c r="B920" t="s">
        <v>2484</v>
      </c>
      <c r="C920" t="s">
        <v>1112</v>
      </c>
      <c r="D920" t="s">
        <v>2517</v>
      </c>
    </row>
    <row r="921" spans="1:4">
      <c r="A921" s="699">
        <v>920</v>
      </c>
      <c r="B921" t="s">
        <v>2484</v>
      </c>
      <c r="C921" t="s">
        <v>2518</v>
      </c>
      <c r="D921" t="s">
        <v>2519</v>
      </c>
    </row>
    <row r="922" spans="1:4">
      <c r="A922" s="699">
        <v>921</v>
      </c>
      <c r="B922" t="s">
        <v>2520</v>
      </c>
      <c r="C922" t="s">
        <v>2522</v>
      </c>
      <c r="D922" t="s">
        <v>2523</v>
      </c>
    </row>
    <row r="923" spans="1:4">
      <c r="A923" s="699">
        <v>922</v>
      </c>
      <c r="B923" t="s">
        <v>2520</v>
      </c>
      <c r="C923" t="s">
        <v>2524</v>
      </c>
      <c r="D923" t="s">
        <v>2525</v>
      </c>
    </row>
    <row r="924" spans="1:4">
      <c r="A924" s="699">
        <v>923</v>
      </c>
      <c r="B924" t="s">
        <v>2520</v>
      </c>
      <c r="C924" t="s">
        <v>2526</v>
      </c>
      <c r="D924" t="s">
        <v>2527</v>
      </c>
    </row>
    <row r="925" spans="1:4">
      <c r="A925" s="699">
        <v>924</v>
      </c>
      <c r="B925" t="s">
        <v>2520</v>
      </c>
      <c r="C925" t="s">
        <v>2528</v>
      </c>
      <c r="D925" t="s">
        <v>2529</v>
      </c>
    </row>
    <row r="926" spans="1:4">
      <c r="A926" s="699">
        <v>925</v>
      </c>
      <c r="B926" t="s">
        <v>2520</v>
      </c>
      <c r="C926" t="s">
        <v>2530</v>
      </c>
      <c r="D926" t="s">
        <v>2531</v>
      </c>
    </row>
    <row r="927" spans="1:4">
      <c r="A927" s="699">
        <v>926</v>
      </c>
      <c r="B927" t="s">
        <v>2520</v>
      </c>
      <c r="C927" t="s">
        <v>2532</v>
      </c>
      <c r="D927" t="s">
        <v>2533</v>
      </c>
    </row>
    <row r="928" spans="1:4">
      <c r="A928" s="699">
        <v>927</v>
      </c>
      <c r="B928" t="s">
        <v>2520</v>
      </c>
      <c r="C928" t="s">
        <v>2534</v>
      </c>
      <c r="D928" t="s">
        <v>2535</v>
      </c>
    </row>
    <row r="929" spans="1:4">
      <c r="A929" s="699">
        <v>928</v>
      </c>
      <c r="B929" t="s">
        <v>2520</v>
      </c>
      <c r="C929" t="s">
        <v>2536</v>
      </c>
      <c r="D929" t="s">
        <v>2537</v>
      </c>
    </row>
    <row r="930" spans="1:4">
      <c r="A930" s="699">
        <v>929</v>
      </c>
      <c r="B930" t="s">
        <v>2520</v>
      </c>
      <c r="C930" t="s">
        <v>2538</v>
      </c>
      <c r="D930" t="s">
        <v>2539</v>
      </c>
    </row>
    <row r="931" spans="1:4">
      <c r="A931" s="699">
        <v>930</v>
      </c>
      <c r="B931" t="s">
        <v>2520</v>
      </c>
      <c r="C931" t="s">
        <v>2540</v>
      </c>
      <c r="D931" t="s">
        <v>2541</v>
      </c>
    </row>
    <row r="932" spans="1:4">
      <c r="A932" s="699">
        <v>931</v>
      </c>
      <c r="B932" t="s">
        <v>2520</v>
      </c>
      <c r="C932" t="s">
        <v>2542</v>
      </c>
      <c r="D932" t="s">
        <v>2543</v>
      </c>
    </row>
    <row r="933" spans="1:4">
      <c r="A933" s="699">
        <v>932</v>
      </c>
      <c r="B933" t="s">
        <v>2520</v>
      </c>
      <c r="C933" t="s">
        <v>2544</v>
      </c>
      <c r="D933" t="s">
        <v>2545</v>
      </c>
    </row>
    <row r="934" spans="1:4">
      <c r="A934" s="699">
        <v>933</v>
      </c>
      <c r="B934" t="s">
        <v>2520</v>
      </c>
      <c r="C934" t="s">
        <v>2546</v>
      </c>
      <c r="D934" t="s">
        <v>2547</v>
      </c>
    </row>
    <row r="935" spans="1:4">
      <c r="A935" s="699">
        <v>934</v>
      </c>
      <c r="B935" t="s">
        <v>2520</v>
      </c>
      <c r="C935" t="s">
        <v>2548</v>
      </c>
      <c r="D935" t="s">
        <v>2549</v>
      </c>
    </row>
    <row r="936" spans="1:4">
      <c r="A936" s="699">
        <v>935</v>
      </c>
      <c r="B936" t="s">
        <v>2520</v>
      </c>
      <c r="C936" t="s">
        <v>2550</v>
      </c>
      <c r="D936" t="s">
        <v>2551</v>
      </c>
    </row>
    <row r="937" spans="1:4">
      <c r="A937" s="699">
        <v>936</v>
      </c>
      <c r="B937" t="s">
        <v>2520</v>
      </c>
      <c r="C937" t="s">
        <v>2552</v>
      </c>
      <c r="D937" t="s">
        <v>2553</v>
      </c>
    </row>
    <row r="938" spans="1:4">
      <c r="A938" s="699">
        <v>937</v>
      </c>
      <c r="B938" t="s">
        <v>2520</v>
      </c>
      <c r="C938" t="s">
        <v>2554</v>
      </c>
      <c r="D938" t="s">
        <v>2555</v>
      </c>
    </row>
    <row r="939" spans="1:4">
      <c r="A939" s="699">
        <v>938</v>
      </c>
      <c r="B939" t="s">
        <v>2520</v>
      </c>
      <c r="C939" t="s">
        <v>2556</v>
      </c>
      <c r="D939" t="s">
        <v>2557</v>
      </c>
    </row>
    <row r="940" spans="1:4">
      <c r="A940" s="699">
        <v>939</v>
      </c>
      <c r="B940" t="s">
        <v>2520</v>
      </c>
      <c r="C940" t="s">
        <v>2558</v>
      </c>
      <c r="D940" t="s">
        <v>2559</v>
      </c>
    </row>
    <row r="941" spans="1:4">
      <c r="A941" s="699">
        <v>940</v>
      </c>
      <c r="B941" t="s">
        <v>2520</v>
      </c>
      <c r="C941" t="s">
        <v>2560</v>
      </c>
      <c r="D941" t="s">
        <v>2561</v>
      </c>
    </row>
    <row r="942" spans="1:4">
      <c r="A942" s="699">
        <v>941</v>
      </c>
      <c r="B942" t="s">
        <v>2520</v>
      </c>
      <c r="C942" t="s">
        <v>2562</v>
      </c>
      <c r="D942" t="s">
        <v>2563</v>
      </c>
    </row>
    <row r="943" spans="1:4">
      <c r="A943" s="699">
        <v>942</v>
      </c>
      <c r="B943" t="s">
        <v>2520</v>
      </c>
      <c r="C943" t="s">
        <v>2520</v>
      </c>
      <c r="D943" t="s">
        <v>2521</v>
      </c>
    </row>
    <row r="944" spans="1:4">
      <c r="A944" s="699">
        <v>943</v>
      </c>
      <c r="B944" t="s">
        <v>2520</v>
      </c>
      <c r="C944" t="s">
        <v>2564</v>
      </c>
      <c r="D944" t="s">
        <v>2565</v>
      </c>
    </row>
    <row r="945" spans="1:4">
      <c r="A945" s="699">
        <v>944</v>
      </c>
      <c r="B945" t="s">
        <v>2520</v>
      </c>
      <c r="C945" t="s">
        <v>2566</v>
      </c>
      <c r="D945" t="s">
        <v>2567</v>
      </c>
    </row>
    <row r="946" spans="1:4">
      <c r="A946" s="699">
        <v>945</v>
      </c>
      <c r="B946" t="s">
        <v>2520</v>
      </c>
      <c r="C946" t="s">
        <v>2568</v>
      </c>
      <c r="D946" t="s">
        <v>2569</v>
      </c>
    </row>
    <row r="947" spans="1:4">
      <c r="A947" s="699">
        <v>946</v>
      </c>
      <c r="B947" t="s">
        <v>2570</v>
      </c>
      <c r="C947" t="s">
        <v>2572</v>
      </c>
      <c r="D947" t="s">
        <v>2573</v>
      </c>
    </row>
    <row r="948" spans="1:4">
      <c r="A948" s="699">
        <v>947</v>
      </c>
      <c r="B948" t="s">
        <v>2570</v>
      </c>
      <c r="C948" t="s">
        <v>1252</v>
      </c>
      <c r="D948" t="s">
        <v>2574</v>
      </c>
    </row>
    <row r="949" spans="1:4">
      <c r="A949" s="699">
        <v>948</v>
      </c>
      <c r="B949" t="s">
        <v>2570</v>
      </c>
      <c r="C949" t="s">
        <v>2575</v>
      </c>
      <c r="D949" t="s">
        <v>2576</v>
      </c>
    </row>
    <row r="950" spans="1:4">
      <c r="A950" s="699">
        <v>949</v>
      </c>
      <c r="B950" t="s">
        <v>2570</v>
      </c>
      <c r="C950" t="s">
        <v>2577</v>
      </c>
      <c r="D950" t="s">
        <v>2578</v>
      </c>
    </row>
    <row r="951" spans="1:4">
      <c r="A951" s="699">
        <v>950</v>
      </c>
      <c r="B951" t="s">
        <v>2570</v>
      </c>
      <c r="C951" t="s">
        <v>2579</v>
      </c>
      <c r="D951" t="s">
        <v>2580</v>
      </c>
    </row>
    <row r="952" spans="1:4">
      <c r="A952" s="699">
        <v>951</v>
      </c>
      <c r="B952" t="s">
        <v>2570</v>
      </c>
      <c r="C952" t="s">
        <v>2581</v>
      </c>
      <c r="D952" t="s">
        <v>2582</v>
      </c>
    </row>
    <row r="953" spans="1:4">
      <c r="A953" s="699">
        <v>952</v>
      </c>
      <c r="B953" t="s">
        <v>2570</v>
      </c>
      <c r="C953" t="s">
        <v>2583</v>
      </c>
      <c r="D953" t="s">
        <v>2584</v>
      </c>
    </row>
    <row r="954" spans="1:4">
      <c r="A954" s="699">
        <v>953</v>
      </c>
      <c r="B954" t="s">
        <v>2570</v>
      </c>
      <c r="C954" t="s">
        <v>2585</v>
      </c>
      <c r="D954" t="s">
        <v>2586</v>
      </c>
    </row>
    <row r="955" spans="1:4">
      <c r="A955" s="699">
        <v>954</v>
      </c>
      <c r="B955" t="s">
        <v>2570</v>
      </c>
      <c r="C955" t="s">
        <v>2587</v>
      </c>
      <c r="D955" t="s">
        <v>2588</v>
      </c>
    </row>
    <row r="956" spans="1:4">
      <c r="A956" s="699">
        <v>955</v>
      </c>
      <c r="B956" t="s">
        <v>2570</v>
      </c>
      <c r="C956" t="s">
        <v>2570</v>
      </c>
      <c r="D956" t="s">
        <v>2571</v>
      </c>
    </row>
    <row r="957" spans="1:4">
      <c r="A957" s="699">
        <v>956</v>
      </c>
      <c r="B957" t="s">
        <v>2570</v>
      </c>
      <c r="C957" t="s">
        <v>2589</v>
      </c>
      <c r="D957" t="s">
        <v>2590</v>
      </c>
    </row>
    <row r="958" spans="1:4">
      <c r="A958" s="699">
        <v>957</v>
      </c>
      <c r="B958" t="s">
        <v>2570</v>
      </c>
      <c r="C958" t="s">
        <v>2591</v>
      </c>
      <c r="D958" t="s">
        <v>2592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8" hidden="1" customWidth="1"/>
    <col min="18" max="18" width="14.42578125" style="293" hidden="1" customWidth="1"/>
    <col min="19" max="22" width="9.140625" style="474"/>
    <col min="23" max="16384" width="9.140625" style="35"/>
  </cols>
  <sheetData>
    <row r="1" spans="1:256" s="279" customFormat="1" ht="16.5" hidden="1" customHeight="1">
      <c r="C1" s="468"/>
      <c r="H1" s="468"/>
      <c r="I1" s="468"/>
      <c r="J1" s="468"/>
      <c r="K1" s="468" t="s">
        <v>555</v>
      </c>
      <c r="L1" s="479" t="s">
        <v>432</v>
      </c>
      <c r="M1" s="514" t="s">
        <v>554</v>
      </c>
      <c r="N1" s="514"/>
      <c r="O1" s="514"/>
      <c r="P1" s="514"/>
      <c r="Q1" s="515"/>
      <c r="R1" s="514"/>
      <c r="S1" s="514"/>
      <c r="T1" s="514"/>
      <c r="U1" s="514"/>
      <c r="V1" s="514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  <c r="FK1" s="479"/>
      <c r="FL1" s="479"/>
      <c r="FM1" s="479"/>
      <c r="FN1" s="479"/>
      <c r="FO1" s="479"/>
      <c r="FP1" s="479"/>
      <c r="FQ1" s="479"/>
      <c r="FR1" s="479"/>
      <c r="FS1" s="479"/>
      <c r="FT1" s="479"/>
      <c r="FU1" s="479"/>
      <c r="FV1" s="479"/>
      <c r="FW1" s="479"/>
      <c r="FX1" s="479"/>
      <c r="FY1" s="479"/>
      <c r="FZ1" s="479"/>
      <c r="GA1" s="479"/>
      <c r="GB1" s="479"/>
      <c r="GC1" s="479"/>
      <c r="GD1" s="479"/>
      <c r="GE1" s="479"/>
      <c r="GF1" s="479"/>
      <c r="GG1" s="479"/>
      <c r="GH1" s="479"/>
      <c r="GI1" s="479"/>
      <c r="GJ1" s="479"/>
      <c r="GK1" s="479"/>
      <c r="GL1" s="479"/>
      <c r="GM1" s="479"/>
      <c r="GN1" s="479"/>
      <c r="GO1" s="479"/>
      <c r="GP1" s="479"/>
      <c r="GQ1" s="479"/>
      <c r="GR1" s="479"/>
      <c r="GS1" s="479"/>
      <c r="GT1" s="479"/>
      <c r="GU1" s="479"/>
      <c r="GV1" s="479"/>
      <c r="GW1" s="479"/>
      <c r="GX1" s="479"/>
      <c r="GY1" s="479"/>
      <c r="GZ1" s="479"/>
      <c r="HA1" s="479"/>
      <c r="HB1" s="479"/>
      <c r="HC1" s="479"/>
      <c r="HD1" s="479"/>
      <c r="HE1" s="479"/>
      <c r="HF1" s="479"/>
      <c r="HG1" s="479"/>
      <c r="HH1" s="479"/>
      <c r="HI1" s="479"/>
      <c r="HJ1" s="479"/>
      <c r="HK1" s="479"/>
      <c r="HL1" s="479"/>
      <c r="HM1" s="479"/>
      <c r="HN1" s="479"/>
      <c r="HO1" s="479"/>
      <c r="HP1" s="479"/>
      <c r="HQ1" s="479"/>
      <c r="HR1" s="479"/>
      <c r="HS1" s="479"/>
      <c r="HT1" s="479"/>
      <c r="HU1" s="479"/>
      <c r="HV1" s="479"/>
      <c r="HW1" s="479"/>
      <c r="HX1" s="479"/>
      <c r="HY1" s="479"/>
      <c r="HZ1" s="479"/>
      <c r="IA1" s="479"/>
      <c r="IB1" s="479"/>
      <c r="IC1" s="479"/>
      <c r="ID1" s="479"/>
      <c r="IE1" s="479"/>
      <c r="IF1" s="479"/>
      <c r="IG1" s="479"/>
      <c r="IH1" s="479"/>
      <c r="II1" s="479"/>
      <c r="IJ1" s="479"/>
      <c r="IK1" s="479"/>
      <c r="IL1" s="479"/>
      <c r="IM1" s="479"/>
      <c r="IN1" s="479"/>
      <c r="IO1" s="479"/>
      <c r="IP1" s="479"/>
      <c r="IQ1" s="479"/>
      <c r="IR1" s="479"/>
      <c r="IS1" s="479"/>
      <c r="IT1" s="479"/>
      <c r="IU1" s="479"/>
      <c r="IV1" s="479"/>
    </row>
    <row r="2" spans="1:256" s="483" customFormat="1" ht="16.5" hidden="1" customHeight="1">
      <c r="A2" s="480"/>
      <c r="B2" s="480"/>
      <c r="C2" s="481"/>
      <c r="D2" s="480"/>
      <c r="E2" s="480"/>
      <c r="F2" s="480"/>
      <c r="G2" s="480"/>
      <c r="H2" s="480"/>
      <c r="I2" s="480"/>
      <c r="J2" s="480"/>
      <c r="K2" s="480"/>
      <c r="L2" s="480"/>
      <c r="M2" s="514"/>
      <c r="N2" s="514"/>
      <c r="O2" s="514"/>
      <c r="P2" s="514"/>
      <c r="Q2" s="515"/>
      <c r="R2" s="514"/>
      <c r="S2" s="482"/>
      <c r="T2" s="482"/>
      <c r="U2" s="482"/>
      <c r="V2" s="482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8"/>
      <c r="R3" s="293"/>
      <c r="S3" s="474"/>
      <c r="T3" s="474"/>
      <c r="U3" s="474"/>
      <c r="V3" s="474"/>
    </row>
    <row r="4" spans="1:256" s="129" customFormat="1" ht="22.5">
      <c r="A4" s="128"/>
      <c r="B4" s="35"/>
      <c r="C4" s="330"/>
      <c r="D4" s="828" t="s">
        <v>428</v>
      </c>
      <c r="E4" s="829"/>
      <c r="F4" s="829"/>
      <c r="G4" s="829"/>
      <c r="H4" s="830"/>
      <c r="I4" s="575"/>
      <c r="M4" s="293"/>
      <c r="N4" s="293"/>
      <c r="O4" s="293"/>
      <c r="P4" s="293"/>
      <c r="Q4" s="478"/>
      <c r="R4" s="293"/>
      <c r="S4" s="474"/>
      <c r="T4" s="474"/>
      <c r="U4" s="474"/>
      <c r="V4" s="474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8"/>
      <c r="R5" s="293"/>
      <c r="S5" s="474"/>
      <c r="T5" s="474"/>
      <c r="U5" s="474"/>
      <c r="V5" s="474"/>
    </row>
    <row r="6" spans="1:256" s="129" customFormat="1" ht="20.100000000000001" hidden="1" customHeight="1">
      <c r="A6" s="336"/>
      <c r="B6" s="336"/>
      <c r="C6" s="330"/>
      <c r="D6" s="831"/>
      <c r="E6" s="831"/>
      <c r="F6" s="832" t="s">
        <v>86</v>
      </c>
      <c r="G6" s="832"/>
      <c r="H6" s="334"/>
      <c r="I6" s="334"/>
      <c r="J6" s="337"/>
      <c r="K6" s="338"/>
      <c r="L6" s="338"/>
      <c r="M6" s="293"/>
      <c r="N6" s="293"/>
      <c r="O6" s="293"/>
      <c r="P6" s="293"/>
      <c r="Q6" s="478"/>
      <c r="R6" s="293"/>
      <c r="S6" s="474"/>
      <c r="T6" s="474"/>
      <c r="U6" s="474"/>
      <c r="V6" s="474"/>
    </row>
    <row r="7" spans="1:256" ht="3" customHeight="1"/>
    <row r="8" spans="1:256" s="129" customFormat="1">
      <c r="A8" s="128"/>
      <c r="B8" s="35"/>
      <c r="C8" s="330"/>
      <c r="D8" s="819" t="s">
        <v>18</v>
      </c>
      <c r="E8" s="819"/>
      <c r="F8" s="819" t="s">
        <v>429</v>
      </c>
      <c r="G8" s="819"/>
      <c r="H8" s="819"/>
      <c r="I8" s="833" t="s">
        <v>430</v>
      </c>
      <c r="J8" s="833"/>
      <c r="K8" s="833"/>
      <c r="L8" s="833"/>
      <c r="M8" s="293"/>
      <c r="N8" s="293"/>
      <c r="O8" s="293"/>
      <c r="P8" s="293"/>
      <c r="Q8" s="478"/>
      <c r="R8" s="293"/>
      <c r="S8" s="474"/>
      <c r="T8" s="474"/>
      <c r="U8" s="474"/>
      <c r="V8" s="474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4" t="s">
        <v>94</v>
      </c>
      <c r="G9" s="825"/>
      <c r="H9" s="341" t="s">
        <v>431</v>
      </c>
      <c r="I9" s="826" t="s">
        <v>94</v>
      </c>
      <c r="J9" s="826"/>
      <c r="K9" s="341" t="s">
        <v>431</v>
      </c>
      <c r="L9" s="341" t="s">
        <v>432</v>
      </c>
      <c r="M9" s="293"/>
      <c r="N9" s="293"/>
      <c r="O9" s="293"/>
      <c r="P9" s="293"/>
      <c r="Q9" s="478"/>
      <c r="R9" s="293"/>
      <c r="S9" s="474"/>
      <c r="T9" s="474"/>
      <c r="U9" s="474"/>
      <c r="V9" s="474"/>
    </row>
    <row r="10" spans="1:256" ht="12" customHeight="1">
      <c r="C10" s="349"/>
      <c r="D10" s="472" t="s">
        <v>95</v>
      </c>
      <c r="E10" s="472" t="s">
        <v>51</v>
      </c>
      <c r="F10" s="827" t="s">
        <v>52</v>
      </c>
      <c r="G10" s="827"/>
      <c r="H10" s="472" t="s">
        <v>53</v>
      </c>
      <c r="I10" s="827" t="s">
        <v>70</v>
      </c>
      <c r="J10" s="827"/>
      <c r="K10" s="472" t="s">
        <v>71</v>
      </c>
      <c r="L10" s="472" t="s">
        <v>185</v>
      </c>
      <c r="M10" s="363"/>
      <c r="N10" s="363"/>
      <c r="O10" s="363"/>
      <c r="P10" s="363"/>
      <c r="Q10" s="339"/>
      <c r="R10" s="363"/>
      <c r="S10" s="473"/>
      <c r="T10" s="473"/>
      <c r="U10" s="473"/>
      <c r="V10" s="473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8" t="s">
        <v>562</v>
      </c>
      <c r="N11" s="293"/>
      <c r="O11" s="293"/>
      <c r="P11" s="293" t="s">
        <v>560</v>
      </c>
      <c r="Q11" s="478" t="s">
        <v>561</v>
      </c>
      <c r="R11" s="293" t="s">
        <v>626</v>
      </c>
      <c r="S11" s="474"/>
      <c r="T11" s="474"/>
      <c r="U11" s="474"/>
      <c r="V11" s="474"/>
    </row>
    <row r="12" spans="1:256" s="365" customFormat="1" ht="0.95" customHeight="1">
      <c r="A12" s="88"/>
      <c r="B12" s="235" t="s">
        <v>436</v>
      </c>
      <c r="C12" s="818"/>
      <c r="D12" s="819">
        <v>1</v>
      </c>
      <c r="E12" s="820" t="s">
        <v>2836</v>
      </c>
      <c r="F12" s="768"/>
      <c r="G12" s="764">
        <v>0</v>
      </c>
      <c r="H12" s="475"/>
      <c r="I12" s="350"/>
      <c r="J12" s="513" t="s">
        <v>559</v>
      </c>
      <c r="K12" s="716"/>
      <c r="L12" s="366"/>
      <c r="M12" s="738" t="e">
        <f ca="1">mergeValue(H12)</f>
        <v>#NAME?</v>
      </c>
      <c r="N12" s="735"/>
      <c r="O12" s="735"/>
      <c r="P12" s="738" t="str">
        <f>IF(ISERROR(MATCH(Q12,MODesc,0)),"n","y")</f>
        <v>n</v>
      </c>
      <c r="Q12" s="735" t="s">
        <v>2836</v>
      </c>
      <c r="R12" s="738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18"/>
      <c r="D13" s="819"/>
      <c r="E13" s="821"/>
      <c r="F13" s="822"/>
      <c r="G13" s="819">
        <v>1</v>
      </c>
      <c r="H13" s="817" t="s">
        <v>1446</v>
      </c>
      <c r="I13" s="350"/>
      <c r="J13" s="513" t="s">
        <v>559</v>
      </c>
      <c r="K13" s="716"/>
      <c r="L13" s="366"/>
      <c r="M13" s="738" t="e">
        <f ca="1">mergeValue(H13)</f>
        <v>#NAME?</v>
      </c>
      <c r="N13" s="735"/>
      <c r="O13" s="735"/>
      <c r="P13" s="735"/>
      <c r="Q13" s="735"/>
      <c r="R13" s="738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47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18"/>
      <c r="D14" s="819"/>
      <c r="E14" s="821"/>
      <c r="F14" s="823"/>
      <c r="G14" s="819"/>
      <c r="H14" s="817"/>
      <c r="I14" s="773"/>
      <c r="J14" s="764">
        <v>1</v>
      </c>
      <c r="K14" s="767" t="s">
        <v>1446</v>
      </c>
      <c r="L14" s="347" t="s">
        <v>1447</v>
      </c>
      <c r="M14" s="738" t="e">
        <f ca="1">mergeValue(H14)</f>
        <v>#NAME?</v>
      </c>
      <c r="N14" s="735"/>
      <c r="O14" s="735"/>
      <c r="P14" s="735"/>
      <c r="Q14" s="735"/>
      <c r="R14" s="738" t="str">
        <f>K14&amp;" ("&amp;L14&amp;")"</f>
        <v>Город Казань (92701000)</v>
      </c>
      <c r="S14" s="235"/>
      <c r="T14" s="235"/>
      <c r="U14" s="348"/>
      <c r="V14" s="235"/>
      <c r="W14" s="235"/>
      <c r="X14" s="235"/>
      <c r="Y14" s="364"/>
      <c r="Z14" s="364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  <c r="BR14" s="747"/>
      <c r="BS14" s="747"/>
      <c r="BT14" s="747"/>
      <c r="BU14" s="747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129" customFormat="1" ht="0.95" customHeight="1">
      <c r="A15" s="35"/>
      <c r="B15" s="35" t="s">
        <v>433</v>
      </c>
      <c r="C15" s="330"/>
      <c r="D15" s="350"/>
      <c r="E15" s="282"/>
      <c r="F15" s="352"/>
      <c r="G15" s="352"/>
      <c r="H15" s="352"/>
      <c r="I15" s="352"/>
      <c r="J15" s="352"/>
      <c r="K15" s="352"/>
      <c r="L15" s="353"/>
      <c r="M15" s="518"/>
      <c r="N15" s="293"/>
      <c r="O15" s="293"/>
      <c r="P15" s="293"/>
      <c r="Q15" s="478" t="s">
        <v>21</v>
      </c>
      <c r="R15" s="293"/>
      <c r="S15" s="474"/>
      <c r="T15" s="474"/>
      <c r="U15" s="474"/>
      <c r="V15" s="474"/>
    </row>
    <row r="16" spans="1:256" s="129" customFormat="1" ht="21" customHeight="1">
      <c r="A16" s="128"/>
      <c r="B16" s="35"/>
      <c r="C16" s="332"/>
      <c r="D16" s="354"/>
      <c r="E16" s="354"/>
      <c r="F16" s="354"/>
      <c r="G16" s="354"/>
      <c r="H16" s="354"/>
      <c r="I16" s="354"/>
      <c r="J16" s="354"/>
      <c r="K16" s="354"/>
      <c r="L16" s="354"/>
      <c r="M16" s="293"/>
      <c r="N16" s="293"/>
      <c r="O16" s="293"/>
      <c r="P16" s="293"/>
      <c r="Q16" s="478"/>
      <c r="R16" s="293"/>
      <c r="S16" s="474"/>
      <c r="T16" s="474"/>
      <c r="U16" s="474"/>
      <c r="V16" s="474"/>
    </row>
    <row r="17" spans="1:22" s="129" customFormat="1">
      <c r="A17" s="128"/>
      <c r="B17" s="35"/>
      <c r="C17" s="332"/>
      <c r="D17" s="35"/>
      <c r="E17" s="35"/>
      <c r="F17" s="35"/>
      <c r="G17" s="35"/>
      <c r="H17" s="35"/>
      <c r="I17" s="35"/>
      <c r="J17" s="35"/>
      <c r="K17" s="35"/>
      <c r="L17" s="35"/>
      <c r="M17" s="293"/>
      <c r="N17" s="293"/>
      <c r="O17" s="293"/>
      <c r="P17" s="293"/>
      <c r="Q17" s="478"/>
      <c r="R17" s="293"/>
      <c r="S17" s="474"/>
      <c r="T17" s="474"/>
      <c r="U17" s="474"/>
      <c r="V17" s="474"/>
    </row>
    <row r="18" spans="1:22" s="129" customFormat="1" ht="0.75" customHeight="1">
      <c r="A18" s="128"/>
      <c r="B18" s="35"/>
      <c r="C18" s="332"/>
      <c r="D18" s="35"/>
      <c r="E18" s="35"/>
      <c r="F18" s="35"/>
      <c r="G18" s="35"/>
      <c r="H18" s="35"/>
      <c r="I18" s="35"/>
      <c r="J18" s="35"/>
      <c r="K18" s="35"/>
      <c r="L18" s="35"/>
      <c r="M18" s="293"/>
      <c r="N18" s="293"/>
      <c r="O18" s="293"/>
      <c r="P18" s="293"/>
      <c r="Q18" s="478"/>
      <c r="R18" s="293"/>
      <c r="S18" s="474"/>
      <c r="T18" s="474"/>
      <c r="U18" s="474"/>
      <c r="V18" s="474"/>
    </row>
    <row r="19" spans="1:22" s="356" customFormat="1" ht="10.5">
      <c r="A19" s="355"/>
      <c r="C19" s="357"/>
      <c r="D19" s="358"/>
      <c r="E19" s="358"/>
      <c r="M19" s="293"/>
      <c r="N19" s="293"/>
      <c r="O19" s="293"/>
      <c r="P19" s="293"/>
      <c r="Q19" s="478"/>
      <c r="R19" s="293"/>
      <c r="S19" s="474"/>
      <c r="T19" s="474"/>
      <c r="U19" s="474"/>
      <c r="V19" s="474"/>
    </row>
    <row r="20" spans="1:22" s="356" customFormat="1" ht="10.5">
      <c r="A20" s="355"/>
      <c r="C20" s="357"/>
      <c r="D20" s="358"/>
      <c r="E20" s="358"/>
      <c r="M20" s="293"/>
      <c r="N20" s="293"/>
      <c r="O20" s="293"/>
      <c r="P20" s="293"/>
      <c r="Q20" s="478"/>
      <c r="R20" s="293"/>
      <c r="S20" s="474"/>
      <c r="T20" s="474"/>
      <c r="U20" s="474"/>
      <c r="V20" s="474"/>
    </row>
  </sheetData>
  <sheetProtection algorithmName="SHA-512" hashValue="rb/chKX2axds68LMxV8CoEr0U+pABXyxDg5yQPsVnRamM/Vgd+9Xg91VZAxylBcYj6zpg31FZKOX2TdOrskA5A==" saltValue="YgEaBjEgVbzrr9IIfPvF5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39">
        <v>1</v>
      </c>
      <c r="E9" s="973"/>
      <c r="F9" s="975"/>
      <c r="G9" s="979" t="s">
        <v>87</v>
      </c>
      <c r="H9" s="839"/>
      <c r="I9" s="839">
        <v>1</v>
      </c>
      <c r="J9" s="967"/>
      <c r="K9" s="879" t="s">
        <v>87</v>
      </c>
      <c r="L9" s="844"/>
      <c r="M9" s="844" t="s">
        <v>95</v>
      </c>
      <c r="N9" s="971"/>
      <c r="O9" s="879" t="s">
        <v>87</v>
      </c>
      <c r="P9" s="307"/>
      <c r="Q9" s="307" t="s">
        <v>95</v>
      </c>
      <c r="R9" s="786"/>
      <c r="S9" s="414"/>
    </row>
    <row r="10" spans="1:19" s="102" customFormat="1" ht="17.100000000000001" customHeight="1">
      <c r="A10" s="284"/>
      <c r="C10" s="181"/>
      <c r="D10" s="840"/>
      <c r="E10" s="974"/>
      <c r="F10" s="976"/>
      <c r="G10" s="840"/>
      <c r="H10" s="840"/>
      <c r="I10" s="840"/>
      <c r="J10" s="968"/>
      <c r="K10" s="840"/>
      <c r="L10" s="840"/>
      <c r="M10" s="840"/>
      <c r="N10" s="972"/>
      <c r="O10" s="840"/>
      <c r="P10" s="308"/>
      <c r="Q10" s="121"/>
      <c r="R10" s="121" t="s">
        <v>696</v>
      </c>
      <c r="S10" s="122"/>
    </row>
    <row r="11" spans="1:19" s="102" customFormat="1" ht="17.100000000000001" customHeight="1">
      <c r="A11" s="284"/>
      <c r="C11" s="181"/>
      <c r="D11" s="840"/>
      <c r="E11" s="974"/>
      <c r="F11" s="976"/>
      <c r="G11" s="840"/>
      <c r="H11" s="840"/>
      <c r="I11" s="840"/>
      <c r="J11" s="968"/>
      <c r="K11" s="840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40"/>
      <c r="E12" s="974"/>
      <c r="F12" s="976"/>
      <c r="G12" s="840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66"/>
      <c r="E14" s="977"/>
      <c r="F14" s="978"/>
      <c r="G14" s="980"/>
      <c r="H14" s="839"/>
      <c r="I14" s="839">
        <v>1</v>
      </c>
      <c r="J14" s="967"/>
      <c r="K14" s="879" t="s">
        <v>87</v>
      </c>
      <c r="L14" s="844"/>
      <c r="M14" s="844" t="s">
        <v>95</v>
      </c>
      <c r="N14" s="971"/>
      <c r="O14" s="879" t="s">
        <v>87</v>
      </c>
      <c r="P14" s="307"/>
      <c r="Q14" s="307" t="s">
        <v>95</v>
      </c>
      <c r="R14" s="786"/>
      <c r="S14" s="414"/>
    </row>
    <row r="15" spans="1:19" ht="17.100000000000001" customHeight="1">
      <c r="A15" s="284"/>
      <c r="B15" s="102"/>
      <c r="C15" s="181"/>
      <c r="D15" s="966"/>
      <c r="E15" s="977"/>
      <c r="F15" s="978"/>
      <c r="G15" s="980"/>
      <c r="H15" s="839"/>
      <c r="I15" s="839"/>
      <c r="J15" s="968"/>
      <c r="K15" s="879"/>
      <c r="L15" s="844"/>
      <c r="M15" s="844"/>
      <c r="N15" s="972"/>
      <c r="O15" s="879"/>
      <c r="P15" s="308"/>
      <c r="Q15" s="121"/>
      <c r="R15" s="121" t="s">
        <v>696</v>
      </c>
      <c r="S15" s="122"/>
    </row>
    <row r="16" spans="1:19" ht="17.100000000000001" customHeight="1">
      <c r="A16" s="284"/>
      <c r="B16" s="102"/>
      <c r="C16" s="181"/>
      <c r="D16" s="966"/>
      <c r="E16" s="977"/>
      <c r="F16" s="978"/>
      <c r="G16" s="980"/>
      <c r="H16" s="839"/>
      <c r="I16" s="839"/>
      <c r="J16" s="968"/>
      <c r="K16" s="879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66"/>
      <c r="E17" s="977"/>
      <c r="F17" s="978"/>
      <c r="G17" s="980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00" t="s">
        <v>300</v>
      </c>
      <c r="P25" s="900"/>
      <c r="Q25" s="900"/>
      <c r="R25" s="902" t="s">
        <v>272</v>
      </c>
      <c r="S25" s="902"/>
      <c r="T25" s="902"/>
      <c r="U25" s="899" t="s">
        <v>343</v>
      </c>
      <c r="W25" s="981"/>
    </row>
    <row r="26" spans="1:36" ht="17.100000000000001" hidden="1" customHeight="1">
      <c r="O26" s="969" t="s">
        <v>701</v>
      </c>
      <c r="P26" s="969" t="s">
        <v>273</v>
      </c>
      <c r="Q26" s="969"/>
      <c r="R26" s="902"/>
      <c r="S26" s="902"/>
      <c r="T26" s="902"/>
      <c r="U26" s="899"/>
      <c r="W26" s="981"/>
    </row>
    <row r="27" spans="1:36" ht="37.5" hidden="1" customHeight="1">
      <c r="O27" s="969"/>
      <c r="P27" s="104" t="s">
        <v>702</v>
      </c>
      <c r="Q27" s="104" t="s">
        <v>6</v>
      </c>
      <c r="R27" s="105" t="s">
        <v>276</v>
      </c>
      <c r="S27" s="901" t="s">
        <v>275</v>
      </c>
      <c r="T27" s="901"/>
      <c r="U27" s="899"/>
      <c r="W27" s="981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0" t="s">
        <v>185</v>
      </c>
      <c r="N28" s="571"/>
      <c r="O28" s="970"/>
      <c r="P28" s="970"/>
      <c r="Q28" s="970"/>
      <c r="R28" s="970"/>
      <c r="S28" s="970"/>
      <c r="T28" s="970"/>
      <c r="U28" s="970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1">
        <v>1</v>
      </c>
      <c r="B29" s="316"/>
      <c r="C29" s="316"/>
      <c r="D29" s="316"/>
      <c r="E29" s="317"/>
      <c r="F29" s="467"/>
      <c r="G29" s="467"/>
      <c r="H29" s="467"/>
      <c r="I29" s="318"/>
      <c r="J29" s="177"/>
      <c r="K29" s="177"/>
      <c r="L29" s="315" t="e">
        <f ca="1">mergeValue(A29)</f>
        <v>#NAME?</v>
      </c>
      <c r="M29" s="569" t="s">
        <v>23</v>
      </c>
      <c r="N29" s="553"/>
      <c r="O29" s="954"/>
      <c r="P29" s="946"/>
      <c r="Q29" s="946"/>
      <c r="R29" s="946"/>
      <c r="S29" s="946"/>
      <c r="T29" s="946"/>
      <c r="U29" s="946"/>
      <c r="V29" s="947"/>
      <c r="W29" s="581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1"/>
      <c r="B30" s="871">
        <v>1</v>
      </c>
      <c r="C30" s="316"/>
      <c r="D30" s="316"/>
      <c r="E30" s="467"/>
      <c r="F30" s="467"/>
      <c r="G30" s="467"/>
      <c r="H30" s="467"/>
      <c r="I30" s="194"/>
      <c r="J30" s="178"/>
      <c r="L30" s="315" t="e">
        <f ca="1">mergeValue(A30) &amp;"."&amp; mergeValue(B30)</f>
        <v>#NAME?</v>
      </c>
      <c r="M30" s="157" t="s">
        <v>18</v>
      </c>
      <c r="N30" s="267"/>
      <c r="O30" s="954"/>
      <c r="P30" s="946"/>
      <c r="Q30" s="946"/>
      <c r="R30" s="946"/>
      <c r="S30" s="946"/>
      <c r="T30" s="946"/>
      <c r="U30" s="946"/>
      <c r="V30" s="947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1"/>
      <c r="B31" s="871"/>
      <c r="C31" s="871">
        <v>1</v>
      </c>
      <c r="D31" s="316"/>
      <c r="E31" s="467"/>
      <c r="F31" s="467"/>
      <c r="G31" s="467"/>
      <c r="H31" s="467"/>
      <c r="I31" s="319"/>
      <c r="J31" s="178"/>
      <c r="K31" s="100"/>
      <c r="L31" s="315" t="e">
        <f ca="1">mergeValue(A31) &amp;"."&amp; mergeValue(B31)&amp;"."&amp; mergeValue(C31)</f>
        <v>#NAME?</v>
      </c>
      <c r="M31" s="158" t="s">
        <v>646</v>
      </c>
      <c r="N31" s="267"/>
      <c r="O31" s="954"/>
      <c r="P31" s="946"/>
      <c r="Q31" s="946"/>
      <c r="R31" s="946"/>
      <c r="S31" s="946"/>
      <c r="T31" s="946"/>
      <c r="U31" s="946"/>
      <c r="V31" s="947"/>
      <c r="W31" s="268" t="s">
        <v>647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1"/>
      <c r="B32" s="871"/>
      <c r="C32" s="871"/>
      <c r="D32" s="871">
        <v>1</v>
      </c>
      <c r="E32" s="467"/>
      <c r="F32" s="467"/>
      <c r="G32" s="467"/>
      <c r="H32" s="467"/>
      <c r="I32" s="884"/>
      <c r="J32" s="178"/>
      <c r="K32" s="100"/>
      <c r="L32" s="315" t="e">
        <f ca="1">mergeValue(A32) &amp;"."&amp; mergeValue(B32)&amp;"."&amp; mergeValue(C32)&amp;"."&amp; mergeValue(D32)</f>
        <v>#NAME?</v>
      </c>
      <c r="M32" s="159" t="s">
        <v>411</v>
      </c>
      <c r="N32" s="267"/>
      <c r="O32" s="948"/>
      <c r="P32" s="949"/>
      <c r="Q32" s="949"/>
      <c r="R32" s="949"/>
      <c r="S32" s="949"/>
      <c r="T32" s="949"/>
      <c r="U32" s="949"/>
      <c r="V32" s="950"/>
      <c r="W32" s="268" t="s">
        <v>637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1"/>
      <c r="B33" s="871"/>
      <c r="C33" s="871"/>
      <c r="D33" s="871"/>
      <c r="E33" s="871">
        <v>1</v>
      </c>
      <c r="F33" s="467"/>
      <c r="G33" s="467"/>
      <c r="H33" s="467"/>
      <c r="I33" s="884"/>
      <c r="J33" s="884"/>
      <c r="K33" s="100"/>
      <c r="L33" s="315" t="e">
        <f ca="1">mergeValue(A33) &amp;"."&amp; mergeValue(B33)&amp;"."&amp; mergeValue(C33)&amp;"."&amp; mergeValue(D33)&amp;"."&amp; mergeValue(E33)</f>
        <v>#NAME?</v>
      </c>
      <c r="M33" s="169" t="s">
        <v>10</v>
      </c>
      <c r="N33" s="268"/>
      <c r="O33" s="951"/>
      <c r="P33" s="952"/>
      <c r="Q33" s="952"/>
      <c r="R33" s="952"/>
      <c r="S33" s="952"/>
      <c r="T33" s="952"/>
      <c r="U33" s="952"/>
      <c r="V33" s="953"/>
      <c r="W33" s="268" t="s">
        <v>515</v>
      </c>
      <c r="X33" s="279"/>
      <c r="Y33" s="293" t="e">
        <f ca="1">strCheckUnique(Z33:Z36)</f>
        <v>#NAME?</v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1"/>
      <c r="B34" s="871"/>
      <c r="C34" s="871"/>
      <c r="D34" s="871"/>
      <c r="E34" s="871"/>
      <c r="F34" s="316">
        <v>1</v>
      </c>
      <c r="G34" s="316"/>
      <c r="H34" s="316"/>
      <c r="I34" s="884"/>
      <c r="J34" s="884"/>
      <c r="K34" s="319"/>
      <c r="L34" s="315" t="e">
        <f ca="1">mergeValue(A34) &amp;"."&amp; mergeValue(B34)&amp;"."&amp; mergeValue(C34)&amp;"."&amp; mergeValue(D34)&amp;"."&amp; mergeValue(E34)&amp;"."&amp; mergeValue(F34)</f>
        <v>#NAME?</v>
      </c>
      <c r="M34" s="309"/>
      <c r="N34" s="889"/>
      <c r="O34" s="189"/>
      <c r="P34" s="189"/>
      <c r="Q34" s="189"/>
      <c r="R34" s="878"/>
      <c r="S34" s="879" t="s">
        <v>86</v>
      </c>
      <c r="T34" s="878"/>
      <c r="U34" s="879" t="s">
        <v>87</v>
      </c>
      <c r="V34" s="264"/>
      <c r="W34" s="955" t="s">
        <v>516</v>
      </c>
      <c r="X34" s="279" t="e">
        <f ca="1">strCheckDate(O35:V35)</f>
        <v>#NAME?</v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1"/>
      <c r="B35" s="871"/>
      <c r="C35" s="871"/>
      <c r="D35" s="871"/>
      <c r="E35" s="871"/>
      <c r="F35" s="316"/>
      <c r="G35" s="316"/>
      <c r="H35" s="316"/>
      <c r="I35" s="884"/>
      <c r="J35" s="884"/>
      <c r="K35" s="319"/>
      <c r="L35" s="168"/>
      <c r="M35" s="198"/>
      <c r="N35" s="889"/>
      <c r="O35" s="280"/>
      <c r="P35" s="277"/>
      <c r="Q35" s="278" t="str">
        <f>R34 &amp; "-" &amp; T34</f>
        <v>-</v>
      </c>
      <c r="R35" s="878"/>
      <c r="S35" s="879"/>
      <c r="T35" s="886"/>
      <c r="U35" s="879"/>
      <c r="V35" s="264"/>
      <c r="W35" s="956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1"/>
      <c r="B36" s="871"/>
      <c r="C36" s="871"/>
      <c r="D36" s="871"/>
      <c r="E36" s="871"/>
      <c r="F36" s="316"/>
      <c r="G36" s="316"/>
      <c r="H36" s="316"/>
      <c r="I36" s="884"/>
      <c r="J36" s="884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57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1"/>
      <c r="B37" s="871"/>
      <c r="C37" s="871"/>
      <c r="D37" s="871"/>
      <c r="E37" s="316"/>
      <c r="F37" s="467"/>
      <c r="G37" s="467"/>
      <c r="H37" s="467"/>
      <c r="I37" s="884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1"/>
      <c r="B38" s="871"/>
      <c r="C38" s="871"/>
      <c r="D38" s="316"/>
      <c r="E38" s="320"/>
      <c r="F38" s="467"/>
      <c r="G38" s="467"/>
      <c r="H38" s="467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1"/>
      <c r="B39" s="871"/>
      <c r="C39" s="316"/>
      <c r="D39" s="316"/>
      <c r="E39" s="320"/>
      <c r="F39" s="467"/>
      <c r="G39" s="467"/>
      <c r="H39" s="467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1"/>
      <c r="B40" s="316"/>
      <c r="C40" s="320"/>
      <c r="D40" s="320"/>
      <c r="E40" s="320"/>
      <c r="F40" s="467"/>
      <c r="G40" s="467"/>
      <c r="H40" s="467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7"/>
      <c r="H41" s="467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9" customFormat="1" ht="22.5">
      <c r="A45" s="871">
        <v>1</v>
      </c>
      <c r="B45" s="675"/>
      <c r="C45" s="675"/>
      <c r="D45" s="675"/>
      <c r="E45" s="676"/>
      <c r="F45" s="676"/>
      <c r="G45" s="677"/>
      <c r="H45" s="677"/>
      <c r="I45" s="674"/>
      <c r="J45" s="646"/>
      <c r="K45" s="646"/>
      <c r="L45" s="673" t="e">
        <f ca="1">mergeValue(A45)</f>
        <v>#NAME?</v>
      </c>
      <c r="M45" s="617" t="s">
        <v>23</v>
      </c>
      <c r="N45" s="659"/>
      <c r="O45" s="945"/>
      <c r="P45" s="946"/>
      <c r="Q45" s="946"/>
      <c r="R45" s="946"/>
      <c r="S45" s="946"/>
      <c r="T45" s="946"/>
      <c r="U45" s="946"/>
      <c r="V45" s="947"/>
      <c r="W45" s="532" t="s">
        <v>513</v>
      </c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</row>
    <row r="46" spans="1:36" s="629" customFormat="1" ht="22.5">
      <c r="A46" s="871"/>
      <c r="B46" s="871">
        <v>1</v>
      </c>
      <c r="C46" s="675"/>
      <c r="D46" s="675"/>
      <c r="E46" s="678"/>
      <c r="F46" s="677"/>
      <c r="G46" s="677"/>
      <c r="H46" s="677"/>
      <c r="I46" s="652"/>
      <c r="J46" s="647"/>
      <c r="L46" s="673" t="e">
        <f ca="1">mergeValue(A46) &amp;"."&amp; mergeValue(B46)</f>
        <v>#NAME?</v>
      </c>
      <c r="M46" s="636" t="s">
        <v>18</v>
      </c>
      <c r="N46" s="659"/>
      <c r="O46" s="945"/>
      <c r="P46" s="946"/>
      <c r="Q46" s="946"/>
      <c r="R46" s="946"/>
      <c r="S46" s="946"/>
      <c r="T46" s="946"/>
      <c r="U46" s="946"/>
      <c r="V46" s="947"/>
      <c r="W46" s="532" t="s">
        <v>514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</row>
    <row r="47" spans="1:36" s="629" customFormat="1" ht="45">
      <c r="A47" s="871"/>
      <c r="B47" s="871"/>
      <c r="C47" s="871">
        <v>1</v>
      </c>
      <c r="D47" s="675"/>
      <c r="E47" s="678"/>
      <c r="F47" s="677"/>
      <c r="G47" s="677"/>
      <c r="H47" s="677"/>
      <c r="I47" s="684"/>
      <c r="J47" s="647"/>
      <c r="K47" s="633"/>
      <c r="L47" s="673" t="e">
        <f ca="1">mergeValue(A47) &amp;"."&amp; mergeValue(B47)&amp;"."&amp; mergeValue(C47)</f>
        <v>#NAME?</v>
      </c>
      <c r="M47" s="637" t="s">
        <v>646</v>
      </c>
      <c r="N47" s="659"/>
      <c r="O47" s="945"/>
      <c r="P47" s="946"/>
      <c r="Q47" s="946"/>
      <c r="R47" s="946"/>
      <c r="S47" s="946"/>
      <c r="T47" s="946"/>
      <c r="U47" s="946"/>
      <c r="V47" s="947"/>
      <c r="W47" s="532" t="s">
        <v>647</v>
      </c>
      <c r="X47" s="665"/>
      <c r="Y47" s="665"/>
      <c r="Z47" s="665"/>
      <c r="AA47" s="670"/>
      <c r="AB47" s="665"/>
      <c r="AC47" s="665"/>
      <c r="AD47" s="665"/>
      <c r="AE47" s="665"/>
      <c r="AF47" s="665"/>
      <c r="AG47" s="665"/>
      <c r="AH47" s="665"/>
    </row>
    <row r="48" spans="1:36" s="629" customFormat="1" ht="33.75">
      <c r="A48" s="871"/>
      <c r="B48" s="871"/>
      <c r="C48" s="871"/>
      <c r="D48" s="871">
        <v>1</v>
      </c>
      <c r="E48" s="678"/>
      <c r="F48" s="677"/>
      <c r="G48" s="677"/>
      <c r="H48" s="884"/>
      <c r="I48" s="890"/>
      <c r="J48" s="647"/>
      <c r="K48" s="633"/>
      <c r="L48" s="673" t="e">
        <f ca="1">mergeValue(A48) &amp;"."&amp; mergeValue(B48)&amp;"."&amp; mergeValue(C48)&amp;"."&amp; mergeValue(D48)</f>
        <v>#NAME?</v>
      </c>
      <c r="M48" s="638" t="s">
        <v>411</v>
      </c>
      <c r="N48" s="659"/>
      <c r="O48" s="948"/>
      <c r="P48" s="949"/>
      <c r="Q48" s="949"/>
      <c r="R48" s="949"/>
      <c r="S48" s="949"/>
      <c r="T48" s="949"/>
      <c r="U48" s="949"/>
      <c r="V48" s="950"/>
      <c r="W48" s="532" t="s">
        <v>677</v>
      </c>
      <c r="X48" s="665"/>
      <c r="Y48" s="665"/>
      <c r="Z48" s="665"/>
      <c r="AA48" s="670"/>
      <c r="AB48" s="665"/>
      <c r="AC48" s="665"/>
      <c r="AD48" s="665"/>
      <c r="AE48" s="665"/>
      <c r="AF48" s="665"/>
      <c r="AG48" s="665"/>
      <c r="AH48" s="665"/>
    </row>
    <row r="49" spans="1:36" s="629" customFormat="1" ht="33.75" customHeight="1">
      <c r="A49" s="871"/>
      <c r="B49" s="871"/>
      <c r="C49" s="871"/>
      <c r="D49" s="871"/>
      <c r="E49" s="872" t="s">
        <v>95</v>
      </c>
      <c r="F49" s="675"/>
      <c r="G49" s="677"/>
      <c r="H49" s="884"/>
      <c r="I49" s="890"/>
      <c r="J49" s="884"/>
      <c r="K49" s="633"/>
      <c r="L49" s="673" t="e">
        <f ca="1">mergeValue(A49) &amp;"."&amp; mergeValue(B49)&amp;"."&amp; mergeValue(C49)&amp;"."&amp; mergeValue(D49)&amp;"."&amp; mergeValue(E49)</f>
        <v>#NAME?</v>
      </c>
      <c r="M49" s="642" t="s">
        <v>10</v>
      </c>
      <c r="N49" s="660"/>
      <c r="O49" s="951"/>
      <c r="P49" s="952"/>
      <c r="Q49" s="952"/>
      <c r="R49" s="952"/>
      <c r="S49" s="952"/>
      <c r="T49" s="952"/>
      <c r="U49" s="952"/>
      <c r="V49" s="953"/>
      <c r="W49" s="532" t="s">
        <v>515</v>
      </c>
      <c r="X49" s="665"/>
      <c r="Y49" s="670" t="e">
        <f ca="1">strCheckUnique(Z49:Z52)</f>
        <v>#NAME?</v>
      </c>
      <c r="Z49" s="665"/>
      <c r="AA49" s="670"/>
      <c r="AB49" s="665"/>
      <c r="AC49" s="665"/>
      <c r="AD49" s="665"/>
      <c r="AE49" s="665"/>
      <c r="AF49" s="665"/>
      <c r="AG49" s="665"/>
      <c r="AH49" s="665"/>
    </row>
    <row r="50" spans="1:36" s="629" customFormat="1" ht="168" customHeight="1">
      <c r="A50" s="871"/>
      <c r="B50" s="871"/>
      <c r="C50" s="871"/>
      <c r="D50" s="871"/>
      <c r="E50" s="872"/>
      <c r="F50" s="675">
        <v>1</v>
      </c>
      <c r="G50" s="675"/>
      <c r="H50" s="884"/>
      <c r="I50" s="890"/>
      <c r="J50" s="884"/>
      <c r="K50" s="684"/>
      <c r="L50" s="673" t="e">
        <f ca="1">mergeValue(A50) &amp;"."&amp; mergeValue(B50)&amp;"."&amp; mergeValue(C50)&amp;"."&amp; mergeValue(D50)&amp;"."&amp; mergeValue(E50)&amp;"."&amp; mergeValue(F50)</f>
        <v>#NAME?</v>
      </c>
      <c r="M50" s="672"/>
      <c r="N50" s="889"/>
      <c r="O50" s="649"/>
      <c r="P50" s="649"/>
      <c r="Q50" s="649"/>
      <c r="R50" s="878"/>
      <c r="S50" s="891" t="s">
        <v>86</v>
      </c>
      <c r="T50" s="878"/>
      <c r="U50" s="891" t="s">
        <v>87</v>
      </c>
      <c r="V50" s="658"/>
      <c r="W50" s="868" t="s">
        <v>680</v>
      </c>
      <c r="X50" s="665" t="e">
        <f ca="1">strCheckDate(O51:V51)</f>
        <v>#NAME?</v>
      </c>
      <c r="Y50" s="665"/>
      <c r="Z50" s="670" t="str">
        <f>IF(M50="","",M50 )</f>
        <v/>
      </c>
      <c r="AA50" s="670"/>
      <c r="AB50" s="670"/>
      <c r="AC50" s="670"/>
      <c r="AD50" s="665"/>
      <c r="AE50" s="665"/>
      <c r="AF50" s="665"/>
      <c r="AG50" s="665"/>
      <c r="AH50" s="665"/>
    </row>
    <row r="51" spans="1:36" s="629" customFormat="1" ht="14.25" hidden="1" customHeight="1">
      <c r="A51" s="871"/>
      <c r="B51" s="871"/>
      <c r="C51" s="871"/>
      <c r="D51" s="871"/>
      <c r="E51" s="872"/>
      <c r="F51" s="675"/>
      <c r="G51" s="675"/>
      <c r="H51" s="884"/>
      <c r="I51" s="890"/>
      <c r="J51" s="884"/>
      <c r="K51" s="684"/>
      <c r="L51" s="641"/>
      <c r="M51" s="690"/>
      <c r="N51" s="889"/>
      <c r="O51" s="666"/>
      <c r="P51" s="663"/>
      <c r="Q51" s="664" t="str">
        <f>R50 &amp; "-" &amp; T50</f>
        <v>-</v>
      </c>
      <c r="R51" s="878"/>
      <c r="S51" s="891"/>
      <c r="T51" s="886"/>
      <c r="U51" s="891"/>
      <c r="V51" s="658"/>
      <c r="W51" s="868"/>
      <c r="X51" s="665"/>
      <c r="Y51" s="665"/>
      <c r="Z51" s="665"/>
      <c r="AA51" s="670"/>
      <c r="AB51" s="665"/>
      <c r="AC51" s="665"/>
      <c r="AD51" s="665"/>
      <c r="AE51" s="665"/>
      <c r="AF51" s="665"/>
      <c r="AG51" s="665"/>
      <c r="AH51" s="665"/>
    </row>
    <row r="52" spans="1:36" s="628" customFormat="1" ht="15" customHeight="1">
      <c r="A52" s="871"/>
      <c r="B52" s="871"/>
      <c r="C52" s="871"/>
      <c r="D52" s="871"/>
      <c r="E52" s="872"/>
      <c r="F52" s="679"/>
      <c r="G52" s="677"/>
      <c r="H52" s="884"/>
      <c r="I52" s="890"/>
      <c r="J52" s="884"/>
      <c r="K52" s="653"/>
      <c r="L52" s="634"/>
      <c r="M52" s="643" t="s">
        <v>412</v>
      </c>
      <c r="N52" s="650"/>
      <c r="O52" s="635"/>
      <c r="P52" s="635"/>
      <c r="Q52" s="635"/>
      <c r="R52" s="657"/>
      <c r="S52" s="651"/>
      <c r="T52" s="651"/>
      <c r="U52" s="651"/>
      <c r="V52" s="648"/>
      <c r="W52" s="868"/>
      <c r="X52" s="667"/>
      <c r="Y52" s="667"/>
      <c r="Z52" s="667"/>
      <c r="AA52" s="670"/>
      <c r="AB52" s="667"/>
      <c r="AC52" s="665"/>
      <c r="AD52" s="665"/>
      <c r="AE52" s="665"/>
      <c r="AF52" s="665"/>
      <c r="AG52" s="665"/>
      <c r="AH52" s="665"/>
      <c r="AI52" s="629"/>
    </row>
    <row r="53" spans="1:36" s="628" customFormat="1" ht="15" customHeight="1">
      <c r="A53" s="871"/>
      <c r="B53" s="871"/>
      <c r="C53" s="871"/>
      <c r="D53" s="871"/>
      <c r="E53" s="678"/>
      <c r="F53" s="679"/>
      <c r="G53" s="677"/>
      <c r="H53" s="884"/>
      <c r="I53" s="890"/>
      <c r="J53" s="632"/>
      <c r="K53" s="653"/>
      <c r="L53" s="634"/>
      <c r="M53" s="640" t="s">
        <v>13</v>
      </c>
      <c r="N53" s="650"/>
      <c r="O53" s="635"/>
      <c r="P53" s="635"/>
      <c r="Q53" s="635"/>
      <c r="R53" s="657"/>
      <c r="S53" s="651"/>
      <c r="T53" s="651"/>
      <c r="U53" s="650"/>
      <c r="V53" s="651"/>
      <c r="W53" s="648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</row>
    <row r="54" spans="1:36" s="628" customFormat="1" ht="15" customHeight="1">
      <c r="A54" s="871"/>
      <c r="B54" s="871"/>
      <c r="C54" s="871"/>
      <c r="D54" s="680"/>
      <c r="E54" s="680"/>
      <c r="F54" s="681"/>
      <c r="G54" s="680"/>
      <c r="H54" s="677"/>
      <c r="I54" s="653"/>
      <c r="J54" s="632"/>
      <c r="K54" s="646"/>
      <c r="L54" s="688"/>
      <c r="M54" s="259" t="s">
        <v>413</v>
      </c>
      <c r="N54" s="689"/>
      <c r="O54" s="687"/>
      <c r="P54" s="687"/>
      <c r="Q54" s="687"/>
      <c r="R54" s="686"/>
      <c r="S54" s="156"/>
      <c r="T54" s="156"/>
      <c r="U54" s="689"/>
      <c r="V54" s="156"/>
      <c r="W54" s="184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36" s="628" customFormat="1" ht="15" customHeight="1">
      <c r="A55" s="871"/>
      <c r="B55" s="871"/>
      <c r="C55" s="680"/>
      <c r="D55" s="680"/>
      <c r="E55" s="680"/>
      <c r="F55" s="681"/>
      <c r="G55" s="680"/>
      <c r="H55" s="677"/>
      <c r="I55" s="653"/>
      <c r="J55" s="632"/>
      <c r="K55" s="646"/>
      <c r="L55" s="634"/>
      <c r="M55" s="639" t="s">
        <v>389</v>
      </c>
      <c r="N55" s="651"/>
      <c r="O55" s="639"/>
      <c r="P55" s="639"/>
      <c r="Q55" s="639"/>
      <c r="R55" s="657"/>
      <c r="S55" s="651"/>
      <c r="T55" s="651"/>
      <c r="U55" s="650"/>
      <c r="V55" s="651"/>
      <c r="W55" s="648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</row>
    <row r="56" spans="1:36" s="628" customFormat="1" ht="15" customHeight="1">
      <c r="A56" s="871"/>
      <c r="B56" s="680"/>
      <c r="C56" s="680"/>
      <c r="D56" s="680"/>
      <c r="E56" s="680"/>
      <c r="F56" s="681"/>
      <c r="G56" s="680"/>
      <c r="H56" s="677"/>
      <c r="I56" s="653"/>
      <c r="J56" s="632"/>
      <c r="K56" s="646"/>
      <c r="L56" s="634"/>
      <c r="M56" s="645" t="s">
        <v>21</v>
      </c>
      <c r="N56" s="651"/>
      <c r="O56" s="639"/>
      <c r="P56" s="639"/>
      <c r="Q56" s="639"/>
      <c r="R56" s="657"/>
      <c r="S56" s="651"/>
      <c r="T56" s="651"/>
      <c r="U56" s="650"/>
      <c r="V56" s="651"/>
      <c r="W56" s="648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</row>
    <row r="57" spans="1:36" s="628" customFormat="1" ht="15" customHeight="1">
      <c r="A57" s="675"/>
      <c r="B57" s="682"/>
      <c r="C57" s="682"/>
      <c r="D57" s="682"/>
      <c r="E57" s="683"/>
      <c r="F57" s="682"/>
      <c r="G57" s="677"/>
      <c r="H57" s="677"/>
      <c r="I57" s="652"/>
      <c r="J57" s="632"/>
      <c r="K57" s="684"/>
      <c r="L57" s="634"/>
      <c r="M57" s="654" t="s">
        <v>311</v>
      </c>
      <c r="N57" s="651"/>
      <c r="O57" s="639"/>
      <c r="P57" s="639"/>
      <c r="Q57" s="639"/>
      <c r="R57" s="657"/>
      <c r="S57" s="651"/>
      <c r="T57" s="651"/>
      <c r="U57" s="650"/>
      <c r="V57" s="651"/>
      <c r="W57" s="648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1">
        <v>1</v>
      </c>
      <c r="B61" s="316"/>
      <c r="C61" s="316"/>
      <c r="D61" s="316"/>
      <c r="E61" s="317"/>
      <c r="F61" s="467"/>
      <c r="G61" s="467"/>
      <c r="H61" s="467"/>
      <c r="I61" s="318"/>
      <c r="J61" s="177"/>
      <c r="K61" s="177"/>
      <c r="L61" s="315" t="e">
        <f ca="1">mergeValue(A61)</f>
        <v>#NAME?</v>
      </c>
      <c r="M61" s="569" t="s">
        <v>23</v>
      </c>
      <c r="N61" s="553"/>
      <c r="O61" s="869"/>
      <c r="P61" s="869"/>
      <c r="Q61" s="869"/>
      <c r="R61" s="869"/>
      <c r="S61" s="869"/>
      <c r="T61" s="869"/>
      <c r="U61" s="869"/>
      <c r="V61" s="869"/>
      <c r="W61" s="581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1"/>
      <c r="B62" s="871">
        <v>1</v>
      </c>
      <c r="C62" s="316"/>
      <c r="D62" s="316"/>
      <c r="E62" s="467"/>
      <c r="F62" s="467"/>
      <c r="G62" s="467"/>
      <c r="H62" s="467"/>
      <c r="I62" s="194"/>
      <c r="J62" s="178"/>
      <c r="L62" s="315" t="e">
        <f ca="1">mergeValue(A62) &amp;"."&amp; mergeValue(B62)</f>
        <v>#NAME?</v>
      </c>
      <c r="M62" s="157" t="s">
        <v>18</v>
      </c>
      <c r="N62" s="267"/>
      <c r="O62" s="869"/>
      <c r="P62" s="869"/>
      <c r="Q62" s="869"/>
      <c r="R62" s="869"/>
      <c r="S62" s="869"/>
      <c r="T62" s="869"/>
      <c r="U62" s="869"/>
      <c r="V62" s="869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1"/>
      <c r="B63" s="871"/>
      <c r="C63" s="871">
        <v>1</v>
      </c>
      <c r="D63" s="316"/>
      <c r="E63" s="467"/>
      <c r="F63" s="467"/>
      <c r="G63" s="467"/>
      <c r="H63" s="467"/>
      <c r="I63" s="319"/>
      <c r="J63" s="178"/>
      <c r="K63" s="100"/>
      <c r="L63" s="315" t="e">
        <f ca="1">mergeValue(A63) &amp;"."&amp; mergeValue(B63)&amp;"."&amp; mergeValue(C63)</f>
        <v>#NAME?</v>
      </c>
      <c r="M63" s="158" t="s">
        <v>646</v>
      </c>
      <c r="N63" s="267"/>
      <c r="O63" s="869"/>
      <c r="P63" s="869"/>
      <c r="Q63" s="869"/>
      <c r="R63" s="869"/>
      <c r="S63" s="869"/>
      <c r="T63" s="869"/>
      <c r="U63" s="869"/>
      <c r="V63" s="869"/>
      <c r="W63" s="268" t="s">
        <v>647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1"/>
      <c r="B64" s="871"/>
      <c r="C64" s="871"/>
      <c r="D64" s="871">
        <v>1</v>
      </c>
      <c r="E64" s="467"/>
      <c r="F64" s="467"/>
      <c r="G64" s="467"/>
      <c r="H64" s="467"/>
      <c r="I64" s="884"/>
      <c r="J64" s="178"/>
      <c r="K64" s="100"/>
      <c r="L64" s="315" t="e">
        <f ca="1">mergeValue(A64) &amp;"."&amp; mergeValue(B64)&amp;"."&amp; mergeValue(C64)&amp;"."&amp; mergeValue(D64)</f>
        <v>#NAME?</v>
      </c>
      <c r="M64" s="159" t="s">
        <v>411</v>
      </c>
      <c r="N64" s="267"/>
      <c r="O64" s="885"/>
      <c r="P64" s="885"/>
      <c r="Q64" s="885"/>
      <c r="R64" s="885"/>
      <c r="S64" s="885"/>
      <c r="T64" s="885"/>
      <c r="U64" s="885"/>
      <c r="V64" s="885"/>
      <c r="W64" s="268" t="s">
        <v>637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45" hidden="1">
      <c r="A65" s="871"/>
      <c r="B65" s="871"/>
      <c r="C65" s="871"/>
      <c r="D65" s="871"/>
      <c r="E65" s="871">
        <v>1</v>
      </c>
      <c r="F65" s="467"/>
      <c r="G65" s="467"/>
      <c r="H65" s="467"/>
      <c r="I65" s="884"/>
      <c r="J65" s="884"/>
      <c r="K65" s="100"/>
      <c r="L65" s="315" t="e">
        <f ca="1">mergeValue(A65) &amp;"."&amp; mergeValue(B65)&amp;"."&amp; mergeValue(C65)&amp;"."&amp; mergeValue(D65)&amp;"."&amp; mergeValue(E65)</f>
        <v>#NAME?</v>
      </c>
      <c r="M65" s="169" t="s">
        <v>10</v>
      </c>
      <c r="N65" s="268"/>
      <c r="O65" s="887"/>
      <c r="P65" s="887"/>
      <c r="Q65" s="887"/>
      <c r="R65" s="887"/>
      <c r="S65" s="887"/>
      <c r="T65" s="887"/>
      <c r="U65" s="887"/>
      <c r="V65" s="887"/>
      <c r="W65" s="268" t="s">
        <v>515</v>
      </c>
      <c r="X65" s="279"/>
      <c r="Y65" s="293" t="e">
        <f ca="1">strCheckUnique(Z65:Z68)</f>
        <v>#NAME?</v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1"/>
      <c r="B66" s="871"/>
      <c r="C66" s="871"/>
      <c r="D66" s="871"/>
      <c r="E66" s="871"/>
      <c r="F66" s="316">
        <v>1</v>
      </c>
      <c r="G66" s="316"/>
      <c r="H66" s="316"/>
      <c r="I66" s="884"/>
      <c r="J66" s="884"/>
      <c r="K66" s="319"/>
      <c r="L66" s="315" t="e">
        <f ca="1">mergeValue(A66) &amp;"."&amp; mergeValue(B66)&amp;"."&amp; mergeValue(C66)&amp;"."&amp; mergeValue(D66)&amp;"."&amp; mergeValue(E66)&amp;"."&amp; mergeValue(F66)</f>
        <v>#NAME?</v>
      </c>
      <c r="M66" s="309"/>
      <c r="N66" s="889"/>
      <c r="O66" s="189"/>
      <c r="P66" s="189"/>
      <c r="Q66" s="189"/>
      <c r="R66" s="878"/>
      <c r="S66" s="879" t="s">
        <v>86</v>
      </c>
      <c r="T66" s="878"/>
      <c r="U66" s="879" t="s">
        <v>87</v>
      </c>
      <c r="V66" s="264"/>
      <c r="W66" s="955" t="s">
        <v>516</v>
      </c>
      <c r="X66" s="279" t="e">
        <f ca="1">strCheckDate(O67:V67)</f>
        <v>#NAME?</v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1"/>
      <c r="B67" s="871"/>
      <c r="C67" s="871"/>
      <c r="D67" s="871"/>
      <c r="E67" s="871"/>
      <c r="F67" s="316"/>
      <c r="G67" s="316"/>
      <c r="H67" s="316"/>
      <c r="I67" s="884"/>
      <c r="J67" s="884"/>
      <c r="K67" s="319"/>
      <c r="L67" s="168"/>
      <c r="M67" s="198"/>
      <c r="N67" s="889"/>
      <c r="O67" s="280"/>
      <c r="P67" s="277"/>
      <c r="Q67" s="278" t="str">
        <f>R66 &amp; "-" &amp; T66</f>
        <v>-</v>
      </c>
      <c r="R67" s="878"/>
      <c r="S67" s="879"/>
      <c r="T67" s="886"/>
      <c r="U67" s="879"/>
      <c r="V67" s="264"/>
      <c r="W67" s="956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1"/>
      <c r="B68" s="871"/>
      <c r="C68" s="871"/>
      <c r="D68" s="871"/>
      <c r="E68" s="871"/>
      <c r="F68" s="316"/>
      <c r="G68" s="316"/>
      <c r="H68" s="316"/>
      <c r="I68" s="884"/>
      <c r="J68" s="884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57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1"/>
      <c r="B69" s="871"/>
      <c r="C69" s="871"/>
      <c r="D69" s="871"/>
      <c r="E69" s="316"/>
      <c r="F69" s="467"/>
      <c r="G69" s="467"/>
      <c r="H69" s="467"/>
      <c r="I69" s="884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1"/>
      <c r="B70" s="871"/>
      <c r="C70" s="871"/>
      <c r="D70" s="316"/>
      <c r="E70" s="320"/>
      <c r="F70" s="467"/>
      <c r="G70" s="467"/>
      <c r="H70" s="467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1"/>
      <c r="B71" s="871"/>
      <c r="C71" s="316"/>
      <c r="D71" s="316"/>
      <c r="E71" s="320"/>
      <c r="F71" s="467"/>
      <c r="G71" s="467"/>
      <c r="H71" s="467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1"/>
      <c r="B72" s="316"/>
      <c r="C72" s="320"/>
      <c r="D72" s="320"/>
      <c r="E72" s="320"/>
      <c r="F72" s="467"/>
      <c r="G72" s="467"/>
      <c r="H72" s="467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7"/>
      <c r="H73" s="467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1">
        <v>1</v>
      </c>
      <c r="B77" s="316"/>
      <c r="C77" s="316"/>
      <c r="D77" s="316"/>
      <c r="E77" s="317"/>
      <c r="F77" s="467"/>
      <c r="G77" s="467"/>
      <c r="H77" s="467"/>
      <c r="I77" s="318"/>
      <c r="J77" s="177"/>
      <c r="K77" s="177"/>
      <c r="L77" s="315" t="e">
        <f ca="1">mergeValue(A77)</f>
        <v>#NAME?</v>
      </c>
      <c r="M77" s="569" t="s">
        <v>23</v>
      </c>
      <c r="N77" s="553"/>
      <c r="O77" s="954"/>
      <c r="P77" s="946"/>
      <c r="Q77" s="946"/>
      <c r="R77" s="946"/>
      <c r="S77" s="946"/>
      <c r="T77" s="946"/>
      <c r="U77" s="946"/>
      <c r="V77" s="947"/>
      <c r="W77" s="581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1"/>
      <c r="B78" s="871">
        <v>1</v>
      </c>
      <c r="C78" s="316"/>
      <c r="D78" s="316"/>
      <c r="E78" s="467"/>
      <c r="F78" s="467"/>
      <c r="G78" s="467"/>
      <c r="H78" s="467"/>
      <c r="I78" s="194"/>
      <c r="J78" s="178"/>
      <c r="L78" s="315" t="e">
        <f ca="1">mergeValue(A78) &amp;"."&amp; mergeValue(B78)</f>
        <v>#NAME?</v>
      </c>
      <c r="M78" s="157" t="s">
        <v>18</v>
      </c>
      <c r="N78" s="267"/>
      <c r="O78" s="954"/>
      <c r="P78" s="946"/>
      <c r="Q78" s="946"/>
      <c r="R78" s="946"/>
      <c r="S78" s="946"/>
      <c r="T78" s="946"/>
      <c r="U78" s="946"/>
      <c r="V78" s="947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1"/>
      <c r="B79" s="871"/>
      <c r="C79" s="871">
        <v>1</v>
      </c>
      <c r="D79" s="316"/>
      <c r="E79" s="467"/>
      <c r="F79" s="467"/>
      <c r="G79" s="467"/>
      <c r="H79" s="467"/>
      <c r="I79" s="319"/>
      <c r="J79" s="178"/>
      <c r="K79" s="100"/>
      <c r="L79" s="315" t="e">
        <f ca="1">mergeValue(A79) &amp;"."&amp; mergeValue(B79)&amp;"."&amp; mergeValue(C79)</f>
        <v>#NAME?</v>
      </c>
      <c r="M79" s="158" t="s">
        <v>646</v>
      </c>
      <c r="N79" s="267"/>
      <c r="O79" s="954"/>
      <c r="P79" s="946"/>
      <c r="Q79" s="946"/>
      <c r="R79" s="946"/>
      <c r="S79" s="946"/>
      <c r="T79" s="946"/>
      <c r="U79" s="946"/>
      <c r="V79" s="947"/>
      <c r="W79" s="268" t="s">
        <v>647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1"/>
      <c r="B80" s="871"/>
      <c r="C80" s="871"/>
      <c r="D80" s="871">
        <v>1</v>
      </c>
      <c r="E80" s="467"/>
      <c r="F80" s="467"/>
      <c r="G80" s="467"/>
      <c r="H80" s="467"/>
      <c r="I80" s="884"/>
      <c r="J80" s="178"/>
      <c r="K80" s="100"/>
      <c r="L80" s="315" t="e">
        <f ca="1">mergeValue(A80) &amp;"."&amp; mergeValue(B80)&amp;"."&amp; mergeValue(C80)&amp;"."&amp; mergeValue(D80)</f>
        <v>#NAME?</v>
      </c>
      <c r="M80" s="159" t="s">
        <v>411</v>
      </c>
      <c r="N80" s="267"/>
      <c r="O80" s="948"/>
      <c r="P80" s="949"/>
      <c r="Q80" s="949"/>
      <c r="R80" s="949"/>
      <c r="S80" s="949"/>
      <c r="T80" s="949"/>
      <c r="U80" s="949"/>
      <c r="V80" s="950"/>
      <c r="W80" s="268" t="s">
        <v>637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42" s="35" customFormat="1" ht="45" hidden="1">
      <c r="A81" s="871"/>
      <c r="B81" s="871"/>
      <c r="C81" s="871"/>
      <c r="D81" s="871"/>
      <c r="E81" s="871">
        <v>1</v>
      </c>
      <c r="F81" s="467"/>
      <c r="G81" s="467"/>
      <c r="H81" s="467"/>
      <c r="I81" s="884"/>
      <c r="J81" s="884"/>
      <c r="K81" s="100"/>
      <c r="L81" s="315" t="e">
        <f ca="1">mergeValue(A81) &amp;"."&amp; mergeValue(B81)&amp;"."&amp; mergeValue(C81)&amp;"."&amp; mergeValue(D81)&amp;"."&amp; mergeValue(E81)</f>
        <v>#NAME?</v>
      </c>
      <c r="M81" s="169" t="s">
        <v>10</v>
      </c>
      <c r="N81" s="268"/>
      <c r="O81" s="951"/>
      <c r="P81" s="952"/>
      <c r="Q81" s="952"/>
      <c r="R81" s="952"/>
      <c r="S81" s="952"/>
      <c r="T81" s="952"/>
      <c r="U81" s="952"/>
      <c r="V81" s="953"/>
      <c r="W81" s="268" t="s">
        <v>515</v>
      </c>
      <c r="X81" s="279"/>
      <c r="Y81" s="293" t="e">
        <f ca="1">strCheckUnique(Z81:Z84)</f>
        <v>#NAME?</v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42" s="35" customFormat="1" ht="66" hidden="1" customHeight="1">
      <c r="A82" s="871"/>
      <c r="B82" s="871"/>
      <c r="C82" s="871"/>
      <c r="D82" s="871"/>
      <c r="E82" s="871"/>
      <c r="F82" s="316">
        <v>1</v>
      </c>
      <c r="G82" s="316"/>
      <c r="H82" s="316"/>
      <c r="I82" s="884"/>
      <c r="J82" s="884"/>
      <c r="K82" s="319"/>
      <c r="L82" s="315" t="e">
        <f ca="1">mergeValue(A82) &amp;"."&amp; mergeValue(B82)&amp;"."&amp; mergeValue(C82)&amp;"."&amp; mergeValue(D82)&amp;"."&amp; mergeValue(E82)&amp;"."&amp; mergeValue(F82)</f>
        <v>#NAME?</v>
      </c>
      <c r="M82" s="309"/>
      <c r="N82" s="280"/>
      <c r="O82" s="189"/>
      <c r="P82" s="189"/>
      <c r="Q82" s="189"/>
      <c r="R82" s="878"/>
      <c r="S82" s="879" t="s">
        <v>86</v>
      </c>
      <c r="T82" s="878"/>
      <c r="U82" s="879" t="s">
        <v>87</v>
      </c>
      <c r="V82" s="264"/>
      <c r="W82" s="955" t="s">
        <v>516</v>
      </c>
      <c r="X82" s="279" t="e">
        <f ca="1">strCheckDate(O83:V83)</f>
        <v>#NAME?</v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42" s="35" customFormat="1" ht="14.25" hidden="1" customHeight="1">
      <c r="A83" s="871"/>
      <c r="B83" s="871"/>
      <c r="C83" s="871"/>
      <c r="D83" s="871"/>
      <c r="E83" s="871"/>
      <c r="F83" s="316"/>
      <c r="G83" s="316"/>
      <c r="H83" s="316"/>
      <c r="I83" s="884"/>
      <c r="J83" s="884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78"/>
      <c r="S83" s="879"/>
      <c r="T83" s="886"/>
      <c r="U83" s="879"/>
      <c r="V83" s="264"/>
      <c r="W83" s="956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42" ht="15" hidden="1" customHeight="1">
      <c r="A84" s="871"/>
      <c r="B84" s="871"/>
      <c r="C84" s="871"/>
      <c r="D84" s="871"/>
      <c r="E84" s="871"/>
      <c r="F84" s="316"/>
      <c r="G84" s="316"/>
      <c r="H84" s="316"/>
      <c r="I84" s="884"/>
      <c r="J84" s="884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57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42" ht="14.25" hidden="1">
      <c r="A85" s="871"/>
      <c r="B85" s="871"/>
      <c r="C85" s="871"/>
      <c r="D85" s="871"/>
      <c r="E85" s="316"/>
      <c r="F85" s="467"/>
      <c r="G85" s="467"/>
      <c r="H85" s="467"/>
      <c r="I85" s="884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42" ht="14.25" hidden="1">
      <c r="A86" s="871"/>
      <c r="B86" s="871"/>
      <c r="C86" s="871"/>
      <c r="D86" s="316"/>
      <c r="E86" s="320"/>
      <c r="F86" s="467"/>
      <c r="G86" s="467"/>
      <c r="H86" s="467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42" ht="14.25" hidden="1">
      <c r="A87" s="871"/>
      <c r="B87" s="871"/>
      <c r="C87" s="316"/>
      <c r="D87" s="316"/>
      <c r="E87" s="320"/>
      <c r="F87" s="467"/>
      <c r="G87" s="467"/>
      <c r="H87" s="467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42" ht="14.25" hidden="1">
      <c r="A88" s="871"/>
      <c r="B88" s="316"/>
      <c r="C88" s="320"/>
      <c r="D88" s="320"/>
      <c r="E88" s="320"/>
      <c r="F88" s="467"/>
      <c r="G88" s="467"/>
      <c r="H88" s="467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42" ht="14.25" hidden="1">
      <c r="A89" s="316"/>
      <c r="B89" s="321"/>
      <c r="C89" s="321"/>
      <c r="D89" s="321"/>
      <c r="E89" s="322"/>
      <c r="F89" s="321"/>
      <c r="G89" s="467"/>
      <c r="H89" s="467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42" s="34" customFormat="1" ht="17.100000000000001" customHeight="1">
      <c r="G90" s="34" t="s">
        <v>15</v>
      </c>
      <c r="I90" s="34" t="s">
        <v>70</v>
      </c>
      <c r="V90" s="180"/>
    </row>
    <row r="91" spans="1:42" ht="17.100000000000001" customHeight="1">
      <c r="X91" s="630"/>
      <c r="Y91" s="42"/>
      <c r="Z91" s="42"/>
    </row>
    <row r="92" spans="1:42" s="700" customFormat="1" ht="270">
      <c r="A92" s="871">
        <v>1</v>
      </c>
      <c r="B92" s="742"/>
      <c r="C92" s="742"/>
      <c r="D92" s="742"/>
      <c r="E92" s="743"/>
      <c r="F92" s="743"/>
      <c r="G92" s="744"/>
      <c r="H92" s="744"/>
      <c r="I92" s="741"/>
      <c r="J92" s="717"/>
      <c r="K92" s="717"/>
      <c r="L92" s="740" t="e">
        <f ca="1">mergeValue(A92)</f>
        <v>#NAME?</v>
      </c>
      <c r="M92" s="617" t="s">
        <v>23</v>
      </c>
      <c r="N92" s="731"/>
      <c r="O92" s="869"/>
      <c r="P92" s="869"/>
      <c r="Q92" s="869"/>
      <c r="R92" s="869"/>
      <c r="S92" s="869"/>
      <c r="T92" s="869"/>
      <c r="U92" s="869"/>
      <c r="V92" s="869"/>
      <c r="W92" s="869"/>
      <c r="X92" s="869"/>
      <c r="Y92" s="869"/>
      <c r="Z92" s="869"/>
      <c r="AA92" s="869"/>
      <c r="AB92" s="869"/>
      <c r="AC92" s="869"/>
      <c r="AD92" s="532" t="s">
        <v>513</v>
      </c>
      <c r="AE92" s="735"/>
      <c r="AF92" s="735"/>
      <c r="AG92" s="735"/>
      <c r="AH92" s="735"/>
      <c r="AI92" s="735"/>
      <c r="AJ92" s="735"/>
      <c r="AK92" s="735"/>
      <c r="AL92" s="735"/>
      <c r="AM92" s="735"/>
      <c r="AN92" s="735"/>
      <c r="AO92" s="735"/>
      <c r="AP92" s="735"/>
    </row>
    <row r="93" spans="1:42" s="700" customFormat="1" ht="371.25">
      <c r="A93" s="871"/>
      <c r="B93" s="871">
        <v>1</v>
      </c>
      <c r="C93" s="742"/>
      <c r="D93" s="742"/>
      <c r="E93" s="745"/>
      <c r="F93" s="744"/>
      <c r="G93" s="744"/>
      <c r="H93" s="744"/>
      <c r="I93" s="723"/>
      <c r="J93" s="718"/>
      <c r="L93" s="740" t="e">
        <f ca="1">mergeValue(A93) &amp;"."&amp; mergeValue(B93)</f>
        <v>#NAME?</v>
      </c>
      <c r="M93" s="706" t="s">
        <v>18</v>
      </c>
      <c r="N93" s="731"/>
      <c r="O93" s="869"/>
      <c r="P93" s="869"/>
      <c r="Q93" s="869"/>
      <c r="R93" s="869"/>
      <c r="S93" s="869"/>
      <c r="T93" s="869"/>
      <c r="U93" s="869"/>
      <c r="V93" s="869"/>
      <c r="W93" s="869"/>
      <c r="X93" s="869"/>
      <c r="Y93" s="869"/>
      <c r="Z93" s="869"/>
      <c r="AA93" s="869"/>
      <c r="AB93" s="869"/>
      <c r="AC93" s="869"/>
      <c r="AD93" s="532" t="s">
        <v>514</v>
      </c>
      <c r="AE93" s="735"/>
      <c r="AF93" s="735"/>
      <c r="AG93" s="735"/>
      <c r="AH93" s="735"/>
      <c r="AI93" s="735"/>
      <c r="AJ93" s="735"/>
      <c r="AK93" s="735"/>
      <c r="AL93" s="735"/>
      <c r="AM93" s="735"/>
      <c r="AN93" s="735"/>
      <c r="AO93" s="735"/>
      <c r="AP93" s="735"/>
    </row>
    <row r="94" spans="1:42" s="700" customFormat="1" ht="409.5">
      <c r="A94" s="871"/>
      <c r="B94" s="871"/>
      <c r="C94" s="871">
        <v>1</v>
      </c>
      <c r="D94" s="742"/>
      <c r="E94" s="745"/>
      <c r="F94" s="744"/>
      <c r="G94" s="744"/>
      <c r="H94" s="744"/>
      <c r="I94" s="751"/>
      <c r="J94" s="718"/>
      <c r="K94" s="703"/>
      <c r="L94" s="740" t="e">
        <f ca="1">mergeValue(A94) &amp;"."&amp; mergeValue(B94)&amp;"."&amp; mergeValue(C94)</f>
        <v>#NAME?</v>
      </c>
      <c r="M94" s="707" t="s">
        <v>646</v>
      </c>
      <c r="N94" s="731"/>
      <c r="O94" s="869"/>
      <c r="P94" s="869"/>
      <c r="Q94" s="869"/>
      <c r="R94" s="869"/>
      <c r="S94" s="869"/>
      <c r="T94" s="869"/>
      <c r="U94" s="869"/>
      <c r="V94" s="869"/>
      <c r="W94" s="869"/>
      <c r="X94" s="869"/>
      <c r="Y94" s="869"/>
      <c r="Z94" s="869"/>
      <c r="AA94" s="869"/>
      <c r="AB94" s="869"/>
      <c r="AC94" s="869"/>
      <c r="AD94" s="532" t="s">
        <v>647</v>
      </c>
      <c r="AE94" s="735"/>
      <c r="AF94" s="735"/>
      <c r="AG94" s="735"/>
      <c r="AH94" s="738"/>
      <c r="AI94" s="735"/>
      <c r="AJ94" s="735"/>
      <c r="AK94" s="735"/>
      <c r="AL94" s="735"/>
      <c r="AM94" s="735"/>
      <c r="AN94" s="735"/>
      <c r="AO94" s="735"/>
      <c r="AP94" s="735"/>
    </row>
    <row r="95" spans="1:42" s="700" customFormat="1" ht="409.5">
      <c r="A95" s="871"/>
      <c r="B95" s="871"/>
      <c r="C95" s="871"/>
      <c r="D95" s="871">
        <v>1</v>
      </c>
      <c r="E95" s="745"/>
      <c r="F95" s="744"/>
      <c r="G95" s="744"/>
      <c r="H95" s="884"/>
      <c r="I95" s="718"/>
      <c r="J95" s="718"/>
      <c r="K95" s="703"/>
      <c r="L95" s="740" t="e">
        <f ca="1">mergeValue(A95) &amp;"."&amp; mergeValue(B95)&amp;"."&amp; mergeValue(C95)&amp;"."&amp; mergeValue(D95)</f>
        <v>#NAME?</v>
      </c>
      <c r="M95" s="708" t="s">
        <v>411</v>
      </c>
      <c r="N95" s="731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885"/>
      <c r="AA95" s="885"/>
      <c r="AB95" s="885"/>
      <c r="AC95" s="885"/>
      <c r="AD95" s="532" t="s">
        <v>677</v>
      </c>
      <c r="AE95" s="735"/>
      <c r="AF95" s="735"/>
      <c r="AG95" s="735"/>
      <c r="AH95" s="738"/>
      <c r="AI95" s="735"/>
      <c r="AJ95" s="735"/>
      <c r="AK95" s="735"/>
      <c r="AL95" s="735"/>
      <c r="AM95" s="735"/>
      <c r="AN95" s="735"/>
      <c r="AO95" s="735"/>
      <c r="AP95" s="735"/>
    </row>
    <row r="96" spans="1:42" s="700" customFormat="1" ht="409.5">
      <c r="A96" s="871"/>
      <c r="B96" s="871"/>
      <c r="C96" s="871"/>
      <c r="D96" s="871"/>
      <c r="E96" s="872" t="s">
        <v>95</v>
      </c>
      <c r="F96" s="742"/>
      <c r="G96" s="744"/>
      <c r="H96" s="884"/>
      <c r="I96" s="884"/>
      <c r="J96" s="751"/>
      <c r="K96" s="703"/>
      <c r="L96" s="740" t="e">
        <f ca="1">mergeValue(A96) &amp;"."&amp; mergeValue(B96)&amp;"."&amp; mergeValue(C96)&amp;"."&amp; mergeValue(D96)&amp;"."&amp; mergeValue(E96)</f>
        <v>#NAME?</v>
      </c>
      <c r="M96" s="713" t="s">
        <v>10</v>
      </c>
      <c r="N96" s="732"/>
      <c r="O96" s="887"/>
      <c r="P96" s="887"/>
      <c r="Q96" s="887"/>
      <c r="R96" s="887"/>
      <c r="S96" s="887"/>
      <c r="T96" s="887"/>
      <c r="U96" s="887"/>
      <c r="V96" s="887"/>
      <c r="W96" s="887"/>
      <c r="X96" s="887"/>
      <c r="Y96" s="887"/>
      <c r="Z96" s="887"/>
      <c r="AA96" s="887"/>
      <c r="AB96" s="887"/>
      <c r="AC96" s="887"/>
      <c r="AD96" s="532" t="s">
        <v>515</v>
      </c>
      <c r="AE96" s="735"/>
      <c r="AF96" s="738" t="e">
        <f ca="1">strCheckUnique(AG96:AG100)</f>
        <v>#NAME?</v>
      </c>
      <c r="AG96" s="735"/>
      <c r="AH96" s="738"/>
      <c r="AI96" s="735"/>
      <c r="AJ96" s="735"/>
      <c r="AK96" s="735"/>
      <c r="AL96" s="735"/>
      <c r="AM96" s="735"/>
      <c r="AN96" s="735"/>
      <c r="AO96" s="735"/>
      <c r="AP96" s="735"/>
    </row>
    <row r="97" spans="1:42" s="700" customFormat="1" ht="66" customHeight="1">
      <c r="A97" s="871"/>
      <c r="B97" s="871"/>
      <c r="C97" s="871"/>
      <c r="D97" s="871"/>
      <c r="E97" s="872"/>
      <c r="F97" s="871">
        <v>1</v>
      </c>
      <c r="G97" s="742"/>
      <c r="H97" s="884"/>
      <c r="I97" s="884"/>
      <c r="J97" s="884"/>
      <c r="K97" s="751"/>
      <c r="L97" s="740" t="e">
        <f ca="1">mergeValue(A97) &amp;"."&amp; mergeValue(B97)&amp;"."&amp; mergeValue(C97)&amp;"."&amp; mergeValue(D97)&amp;"."&amp; mergeValue(E97)&amp;"."&amp; mergeValue(F97)</f>
        <v>#NAME?</v>
      </c>
      <c r="M97" s="758"/>
      <c r="N97" s="889"/>
      <c r="O97" s="720"/>
      <c r="P97" s="788"/>
      <c r="Q97" s="788"/>
      <c r="R97" s="788"/>
      <c r="S97" s="720"/>
      <c r="T97" s="720"/>
      <c r="U97" s="720"/>
      <c r="V97" s="720"/>
      <c r="W97" s="720"/>
      <c r="X97" s="720"/>
      <c r="Y97" s="878"/>
      <c r="Z97" s="891" t="s">
        <v>86</v>
      </c>
      <c r="AA97" s="878"/>
      <c r="AB97" s="891" t="s">
        <v>87</v>
      </c>
      <c r="AC97" s="730"/>
      <c r="AD97" s="868" t="s">
        <v>680</v>
      </c>
      <c r="AE97" s="735" t="e">
        <f ca="1">strCheckDate(O98:AC98)</f>
        <v>#NAME?</v>
      </c>
      <c r="AF97" s="735"/>
      <c r="AG97" s="738" t="str">
        <f>IF(M97="","",M97 )</f>
        <v/>
      </c>
      <c r="AH97" s="738"/>
      <c r="AI97" s="738"/>
      <c r="AJ97" s="738"/>
      <c r="AK97" s="735"/>
      <c r="AL97" s="735"/>
      <c r="AM97" s="735"/>
      <c r="AN97" s="735"/>
      <c r="AO97" s="735"/>
      <c r="AP97" s="735"/>
    </row>
    <row r="98" spans="1:42" s="700" customFormat="1" ht="14.25" hidden="1" customHeight="1">
      <c r="A98" s="871"/>
      <c r="B98" s="871"/>
      <c r="C98" s="871"/>
      <c r="D98" s="871"/>
      <c r="E98" s="872"/>
      <c r="F98" s="871"/>
      <c r="G98" s="742"/>
      <c r="H98" s="884"/>
      <c r="I98" s="884"/>
      <c r="J98" s="884"/>
      <c r="K98" s="751"/>
      <c r="L98" s="712"/>
      <c r="M98" s="754"/>
      <c r="N98" s="889"/>
      <c r="O98" s="736"/>
      <c r="P98" s="736"/>
      <c r="Q98" s="733"/>
      <c r="R98" s="734" t="str">
        <f>Y97 &amp; "-" &amp; AA97</f>
        <v>-</v>
      </c>
      <c r="S98" s="734"/>
      <c r="T98" s="734"/>
      <c r="U98" s="734"/>
      <c r="V98" s="734"/>
      <c r="W98" s="734"/>
      <c r="X98" s="734"/>
      <c r="Y98" s="878"/>
      <c r="Z98" s="891"/>
      <c r="AA98" s="886"/>
      <c r="AB98" s="891"/>
      <c r="AC98" s="730"/>
      <c r="AD98" s="868"/>
      <c r="AE98" s="735"/>
      <c r="AF98" s="735"/>
      <c r="AG98" s="735"/>
      <c r="AH98" s="738"/>
      <c r="AI98" s="735"/>
      <c r="AJ98" s="735"/>
      <c r="AK98" s="735"/>
      <c r="AL98" s="735"/>
      <c r="AM98" s="735"/>
      <c r="AN98" s="735"/>
      <c r="AO98" s="735"/>
      <c r="AP98" s="735"/>
    </row>
    <row r="99" spans="1:42" s="700" customFormat="1" ht="14.25" hidden="1" customHeight="1">
      <c r="A99" s="871"/>
      <c r="B99" s="871"/>
      <c r="C99" s="871"/>
      <c r="D99" s="871"/>
      <c r="E99" s="872"/>
      <c r="F99" s="871"/>
      <c r="G99" s="742"/>
      <c r="H99" s="884"/>
      <c r="I99" s="884"/>
      <c r="J99" s="884"/>
      <c r="K99" s="751"/>
      <c r="L99" s="704"/>
      <c r="M99" s="715"/>
      <c r="N99" s="721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28"/>
      <c r="Z99" s="722"/>
      <c r="AA99" s="722"/>
      <c r="AB99" s="722"/>
      <c r="AC99" s="719"/>
      <c r="AD99" s="868"/>
      <c r="AE99" s="735"/>
      <c r="AF99" s="735"/>
      <c r="AG99" s="735"/>
      <c r="AH99" s="738"/>
      <c r="AI99" s="735"/>
      <c r="AJ99" s="735"/>
      <c r="AK99" s="735"/>
      <c r="AL99" s="735"/>
      <c r="AM99" s="735"/>
      <c r="AN99" s="735"/>
      <c r="AO99" s="735"/>
      <c r="AP99" s="735"/>
    </row>
    <row r="100" spans="1:42" s="699" customFormat="1" ht="15" customHeight="1">
      <c r="A100" s="871"/>
      <c r="B100" s="871"/>
      <c r="C100" s="871"/>
      <c r="D100" s="871"/>
      <c r="E100" s="872"/>
      <c r="F100" s="746"/>
      <c r="G100" s="744"/>
      <c r="H100" s="884"/>
      <c r="I100" s="884"/>
      <c r="J100" s="751"/>
      <c r="K100" s="724"/>
      <c r="L100" s="704"/>
      <c r="M100" s="714" t="s">
        <v>412</v>
      </c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19"/>
      <c r="AD100" s="868"/>
      <c r="AE100" s="737"/>
      <c r="AF100" s="737"/>
      <c r="AG100" s="737"/>
      <c r="AH100" s="738"/>
      <c r="AI100" s="737"/>
      <c r="AJ100" s="735"/>
      <c r="AK100" s="735"/>
      <c r="AL100" s="737"/>
      <c r="AM100" s="737"/>
      <c r="AN100" s="737"/>
      <c r="AO100" s="737"/>
      <c r="AP100" s="737"/>
    </row>
    <row r="101" spans="1:42" s="699" customFormat="1" ht="14.25">
      <c r="A101" s="871"/>
      <c r="B101" s="871"/>
      <c r="C101" s="871"/>
      <c r="D101" s="871"/>
      <c r="E101" s="745"/>
      <c r="F101" s="746"/>
      <c r="G101" s="744"/>
      <c r="H101" s="884"/>
      <c r="I101" s="702"/>
      <c r="J101" s="702"/>
      <c r="K101" s="724"/>
      <c r="L101" s="704"/>
      <c r="M101" s="711" t="s">
        <v>13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1"/>
      <c r="AC101" s="722"/>
      <c r="AD101" s="719"/>
      <c r="AE101" s="737"/>
      <c r="AF101" s="737"/>
      <c r="AG101" s="737"/>
      <c r="AH101" s="737"/>
      <c r="AI101" s="737"/>
      <c r="AJ101" s="737"/>
      <c r="AK101" s="737"/>
      <c r="AL101" s="737"/>
      <c r="AM101" s="737"/>
      <c r="AN101" s="737"/>
      <c r="AO101" s="737"/>
      <c r="AP101" s="737"/>
    </row>
    <row r="102" spans="1:42" s="699" customFormat="1" ht="14.25">
      <c r="A102" s="871"/>
      <c r="B102" s="871"/>
      <c r="C102" s="871"/>
      <c r="D102" s="747"/>
      <c r="E102" s="747"/>
      <c r="F102" s="748"/>
      <c r="G102" s="747"/>
      <c r="H102" s="744"/>
      <c r="I102" s="724"/>
      <c r="J102" s="702"/>
      <c r="K102" s="717"/>
      <c r="L102" s="704"/>
      <c r="M102" s="710" t="s">
        <v>413</v>
      </c>
      <c r="N102" s="709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22"/>
      <c r="AD102" s="719"/>
      <c r="AE102" s="737"/>
      <c r="AF102" s="737"/>
      <c r="AG102" s="737"/>
      <c r="AH102" s="737"/>
      <c r="AI102" s="737"/>
      <c r="AJ102" s="737"/>
      <c r="AK102" s="737"/>
      <c r="AL102" s="737"/>
      <c r="AM102" s="737"/>
      <c r="AN102" s="737"/>
      <c r="AO102" s="737"/>
      <c r="AP102" s="737"/>
    </row>
    <row r="103" spans="1:42" s="699" customFormat="1" ht="14.25">
      <c r="A103" s="871"/>
      <c r="B103" s="871"/>
      <c r="C103" s="747"/>
      <c r="D103" s="747"/>
      <c r="E103" s="747"/>
      <c r="F103" s="748"/>
      <c r="G103" s="747"/>
      <c r="H103" s="744"/>
      <c r="I103" s="724"/>
      <c r="J103" s="702"/>
      <c r="K103" s="717"/>
      <c r="L103" s="704"/>
      <c r="M103" s="709" t="s">
        <v>389</v>
      </c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28"/>
      <c r="Z103" s="722"/>
      <c r="AA103" s="722"/>
      <c r="AB103" s="721"/>
      <c r="AC103" s="722"/>
      <c r="AD103" s="719"/>
      <c r="AE103" s="737"/>
      <c r="AF103" s="737"/>
      <c r="AG103" s="737"/>
      <c r="AH103" s="737"/>
      <c r="AI103" s="737"/>
      <c r="AJ103" s="737"/>
      <c r="AK103" s="737"/>
      <c r="AL103" s="737"/>
      <c r="AM103" s="737"/>
      <c r="AN103" s="737"/>
      <c r="AO103" s="737"/>
      <c r="AP103" s="737"/>
    </row>
    <row r="104" spans="1:42" s="699" customFormat="1" ht="14.25">
      <c r="A104" s="871"/>
      <c r="B104" s="747"/>
      <c r="C104" s="747"/>
      <c r="D104" s="747"/>
      <c r="E104" s="747"/>
      <c r="F104" s="748"/>
      <c r="G104" s="747"/>
      <c r="H104" s="744"/>
      <c r="I104" s="724"/>
      <c r="J104" s="702"/>
      <c r="K104" s="717"/>
      <c r="L104" s="704"/>
      <c r="M104" s="716" t="s">
        <v>21</v>
      </c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28"/>
      <c r="Z104" s="722"/>
      <c r="AA104" s="722"/>
      <c r="AB104" s="721"/>
      <c r="AC104" s="722"/>
      <c r="AD104" s="719"/>
      <c r="AE104" s="737"/>
      <c r="AF104" s="737"/>
      <c r="AG104" s="737"/>
      <c r="AH104" s="737"/>
      <c r="AI104" s="737"/>
      <c r="AJ104" s="737"/>
      <c r="AK104" s="737"/>
      <c r="AL104" s="737"/>
      <c r="AM104" s="737"/>
      <c r="AN104" s="737"/>
      <c r="AO104" s="737"/>
      <c r="AP104" s="737"/>
    </row>
    <row r="105" spans="1:42" s="699" customFormat="1" ht="14.25">
      <c r="A105" s="742"/>
      <c r="B105" s="749"/>
      <c r="C105" s="749"/>
      <c r="D105" s="749"/>
      <c r="E105" s="750"/>
      <c r="F105" s="749"/>
      <c r="G105" s="744"/>
      <c r="H105" s="744"/>
      <c r="I105" s="723"/>
      <c r="J105" s="702"/>
      <c r="K105" s="751"/>
      <c r="L105" s="704"/>
      <c r="M105" s="756" t="s">
        <v>311</v>
      </c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28"/>
      <c r="Z105" s="722"/>
      <c r="AA105" s="722"/>
      <c r="AB105" s="721"/>
      <c r="AC105" s="722"/>
      <c r="AD105" s="719"/>
      <c r="AE105" s="737"/>
      <c r="AF105" s="737"/>
      <c r="AG105" s="737"/>
      <c r="AH105" s="737"/>
      <c r="AI105" s="737"/>
      <c r="AJ105" s="737"/>
      <c r="AK105" s="737"/>
      <c r="AL105" s="737"/>
      <c r="AM105" s="737"/>
      <c r="AN105" s="737"/>
      <c r="AO105" s="737"/>
      <c r="AP105" s="737"/>
    </row>
    <row r="106" spans="1:42" s="700" customFormat="1" ht="66" customHeight="1">
      <c r="A106" s="35"/>
      <c r="B106" s="35"/>
      <c r="C106" s="35"/>
      <c r="D106" s="35"/>
      <c r="E106" s="35"/>
      <c r="F106" s="35"/>
      <c r="G106" s="742">
        <v>1</v>
      </c>
      <c r="H106" s="194"/>
      <c r="I106" s="195"/>
      <c r="J106" s="84"/>
      <c r="K106" s="751"/>
      <c r="L106" s="753" t="e">
        <f ca="1">mergeValue(A106) &amp;"."&amp; mergeValue(B106)&amp;"."&amp; mergeValue(C106)&amp;"."&amp; mergeValue(D106)&amp;"."&amp; mergeValue(E106)&amp;"."&amp; mergeValue(F106)&amp;"."&amp; mergeValue(G106)</f>
        <v>#NAME?</v>
      </c>
      <c r="M106" s="624"/>
      <c r="N106" s="755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01"/>
      <c r="Z106" s="698" t="s">
        <v>87</v>
      </c>
      <c r="AA106" s="730"/>
      <c r="AB106" s="270"/>
      <c r="AC106" s="730"/>
      <c r="AD106" s="752"/>
      <c r="AE106" s="735"/>
      <c r="AF106" s="735"/>
      <c r="AG106" s="738"/>
      <c r="AH106" s="738"/>
      <c r="AI106" s="738"/>
      <c r="AJ106" s="738"/>
      <c r="AK106" s="735"/>
      <c r="AL106" s="735"/>
      <c r="AM106" s="735"/>
      <c r="AN106" s="735"/>
      <c r="AO106" s="735"/>
      <c r="AP106" s="735"/>
    </row>
    <row r="107" spans="1:42" ht="17.100000000000001" hidden="1" customHeight="1"/>
    <row r="108" spans="1:42" ht="17.100000000000001" hidden="1" customHeight="1"/>
    <row r="109" spans="1:42" s="34" customFormat="1" ht="17.100000000000001" hidden="1" customHeight="1">
      <c r="G109" s="34" t="s">
        <v>15</v>
      </c>
      <c r="I109" s="34" t="s">
        <v>71</v>
      </c>
      <c r="U109" s="180"/>
    </row>
    <row r="110" spans="1:42" ht="17.100000000000001" hidden="1" customHeight="1">
      <c r="T110" s="125"/>
      <c r="U110" s="42"/>
    </row>
    <row r="111" spans="1:42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54"/>
      <c r="P111" s="946"/>
      <c r="Q111" s="946"/>
      <c r="R111" s="946"/>
      <c r="S111" s="946"/>
      <c r="T111" s="946"/>
      <c r="U111" s="946"/>
      <c r="V111" s="947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42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54"/>
      <c r="P112" s="946"/>
      <c r="Q112" s="946"/>
      <c r="R112" s="946"/>
      <c r="S112" s="946"/>
      <c r="T112" s="946"/>
      <c r="U112" s="946"/>
      <c r="V112" s="947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54"/>
      <c r="P113" s="946"/>
      <c r="Q113" s="946"/>
      <c r="R113" s="946"/>
      <c r="S113" s="946"/>
      <c r="T113" s="946"/>
      <c r="U113" s="946"/>
      <c r="V113" s="947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54"/>
      <c r="P114" s="946"/>
      <c r="Q114" s="946"/>
      <c r="R114" s="946"/>
      <c r="S114" s="946"/>
      <c r="T114" s="946"/>
      <c r="U114" s="946"/>
      <c r="V114" s="947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10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10"/>
      <c r="J116" s="911"/>
      <c r="L116" s="167" t="s">
        <v>22</v>
      </c>
      <c r="M116" s="170" t="s">
        <v>10</v>
      </c>
      <c r="N116" s="254"/>
      <c r="O116" s="960"/>
      <c r="P116" s="961"/>
      <c r="Q116" s="961"/>
      <c r="R116" s="961"/>
      <c r="S116" s="961"/>
      <c r="T116" s="961"/>
      <c r="U116" s="961"/>
      <c r="V116" s="962"/>
      <c r="W116" s="185"/>
      <c r="X116" s="279"/>
      <c r="Y116" s="293" t="e">
        <f ca="1">strCheckUnique(Z116:Z119)</f>
        <v>#NAME?</v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10"/>
      <c r="J117" s="911"/>
      <c r="K117" s="196"/>
      <c r="L117" s="168"/>
      <c r="M117" s="171"/>
      <c r="N117" s="198"/>
      <c r="O117" s="189"/>
      <c r="P117" s="189"/>
      <c r="Q117" s="189"/>
      <c r="R117" s="958"/>
      <c r="S117" s="982" t="s">
        <v>86</v>
      </c>
      <c r="T117" s="958"/>
      <c r="U117" s="943" t="s">
        <v>87</v>
      </c>
      <c r="V117" s="182"/>
      <c r="W117" s="185"/>
      <c r="X117" s="279" t="e">
        <f ca="1">strCheckDate(O118:V118)</f>
        <v>#NAME?</v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10"/>
      <c r="J118" s="911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59"/>
      <c r="S118" s="983"/>
      <c r="T118" s="959"/>
      <c r="U118" s="944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10"/>
      <c r="J119" s="911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10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54"/>
      <c r="P128" s="946"/>
      <c r="Q128" s="946"/>
      <c r="R128" s="946"/>
      <c r="S128" s="946"/>
      <c r="T128" s="946"/>
      <c r="U128" s="946"/>
      <c r="V128" s="947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54"/>
      <c r="P129" s="946"/>
      <c r="Q129" s="946"/>
      <c r="R129" s="946"/>
      <c r="S129" s="946"/>
      <c r="T129" s="946"/>
      <c r="U129" s="946"/>
      <c r="V129" s="947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54"/>
      <c r="P130" s="946"/>
      <c r="Q130" s="946"/>
      <c r="R130" s="946"/>
      <c r="S130" s="946"/>
      <c r="T130" s="946"/>
      <c r="U130" s="946"/>
      <c r="V130" s="947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54"/>
      <c r="P131" s="946"/>
      <c r="Q131" s="946"/>
      <c r="R131" s="946"/>
      <c r="S131" s="946"/>
      <c r="T131" s="946"/>
      <c r="U131" s="946"/>
      <c r="V131" s="947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10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10"/>
      <c r="J133" s="911"/>
      <c r="L133" s="167" t="s">
        <v>22</v>
      </c>
      <c r="M133" s="170" t="s">
        <v>10</v>
      </c>
      <c r="N133" s="254"/>
      <c r="O133" s="960"/>
      <c r="P133" s="961"/>
      <c r="Q133" s="961"/>
      <c r="R133" s="961"/>
      <c r="S133" s="961"/>
      <c r="T133" s="961"/>
      <c r="U133" s="961"/>
      <c r="V133" s="962"/>
      <c r="W133" s="185"/>
      <c r="X133" s="279"/>
      <c r="Y133" s="293" t="e">
        <f ca="1">strCheckUnique(Z133:Z136)</f>
        <v>#NAME?</v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10"/>
      <c r="J134" s="911"/>
      <c r="K134" s="196"/>
      <c r="L134" s="168"/>
      <c r="M134" s="171"/>
      <c r="N134" s="198"/>
      <c r="O134" s="189"/>
      <c r="P134" s="189"/>
      <c r="Q134" s="189"/>
      <c r="R134" s="958"/>
      <c r="S134" s="982" t="s">
        <v>86</v>
      </c>
      <c r="T134" s="958"/>
      <c r="U134" s="943" t="s">
        <v>87</v>
      </c>
      <c r="V134" s="182"/>
      <c r="W134" s="185"/>
      <c r="X134" s="279" t="e">
        <f ca="1">strCheckDate(O135:V135)</f>
        <v>#NAME?</v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10"/>
      <c r="J135" s="911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59"/>
      <c r="S135" s="983"/>
      <c r="T135" s="959"/>
      <c r="U135" s="944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10"/>
      <c r="J136" s="911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10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54"/>
      <c r="P145" s="946"/>
      <c r="Q145" s="946"/>
      <c r="R145" s="946"/>
      <c r="S145" s="946"/>
      <c r="T145" s="946"/>
      <c r="U145" s="946"/>
      <c r="V145" s="947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54"/>
      <c r="P146" s="946"/>
      <c r="Q146" s="946"/>
      <c r="R146" s="946"/>
      <c r="S146" s="946"/>
      <c r="T146" s="946"/>
      <c r="U146" s="946"/>
      <c r="V146" s="947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54"/>
      <c r="P147" s="946"/>
      <c r="Q147" s="946"/>
      <c r="R147" s="946"/>
      <c r="S147" s="946"/>
      <c r="T147" s="946"/>
      <c r="U147" s="946"/>
      <c r="V147" s="947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54"/>
      <c r="P148" s="946"/>
      <c r="Q148" s="946"/>
      <c r="R148" s="946"/>
      <c r="S148" s="946"/>
      <c r="T148" s="946"/>
      <c r="U148" s="946"/>
      <c r="V148" s="947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10"/>
      <c r="J149" s="178"/>
      <c r="L149" s="167" t="s">
        <v>12</v>
      </c>
      <c r="M149" s="169" t="s">
        <v>9</v>
      </c>
      <c r="N149" s="188"/>
      <c r="O149" s="951"/>
      <c r="P149" s="952"/>
      <c r="Q149" s="952"/>
      <c r="R149" s="952"/>
      <c r="S149" s="952"/>
      <c r="T149" s="952"/>
      <c r="U149" s="952"/>
      <c r="V149" s="953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10"/>
      <c r="J150" s="911"/>
      <c r="L150" s="167" t="s">
        <v>22</v>
      </c>
      <c r="M150" s="170" t="s">
        <v>10</v>
      </c>
      <c r="N150" s="254"/>
      <c r="O150" s="960"/>
      <c r="P150" s="961"/>
      <c r="Q150" s="961"/>
      <c r="R150" s="961"/>
      <c r="S150" s="961"/>
      <c r="T150" s="961"/>
      <c r="U150" s="961"/>
      <c r="V150" s="962"/>
      <c r="W150" s="185"/>
      <c r="X150" s="279"/>
      <c r="Y150" s="293" t="e">
        <f ca="1">strCheckUnique(Z150:Z153)</f>
        <v>#NAME?</v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10"/>
      <c r="J151" s="911"/>
      <c r="K151" s="196"/>
      <c r="L151" s="168"/>
      <c r="M151" s="171"/>
      <c r="N151" s="198"/>
      <c r="O151" s="300"/>
      <c r="P151" s="189"/>
      <c r="Q151" s="189"/>
      <c r="R151" s="958"/>
      <c r="S151" s="982" t="s">
        <v>86</v>
      </c>
      <c r="T151" s="958"/>
      <c r="U151" s="943" t="s">
        <v>87</v>
      </c>
      <c r="V151" s="182"/>
      <c r="W151" s="185"/>
      <c r="X151" s="279" t="e">
        <f ca="1">strCheckDate(O152:V152)</f>
        <v>#NAME?</v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10"/>
      <c r="J152" s="911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59"/>
      <c r="S152" s="983"/>
      <c r="T152" s="959"/>
      <c r="U152" s="944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10"/>
      <c r="J153" s="911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10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06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 t="e">
        <f ca="1">mergeValue(A163)</f>
        <v>#NAME?</v>
      </c>
      <c r="M163" s="569" t="s">
        <v>23</v>
      </c>
      <c r="N163" s="986"/>
      <c r="O163" s="987"/>
      <c r="P163" s="987"/>
      <c r="Q163" s="987"/>
      <c r="R163" s="987"/>
      <c r="S163" s="987"/>
      <c r="T163" s="987"/>
      <c r="U163" s="987"/>
      <c r="V163" s="987"/>
      <c r="W163" s="987"/>
      <c r="X163" s="987"/>
      <c r="Y163" s="987"/>
      <c r="Z163" s="987"/>
      <c r="AA163" s="987"/>
      <c r="AB163" s="987"/>
      <c r="AC163" s="987"/>
      <c r="AD163" s="987"/>
      <c r="AE163" s="987"/>
      <c r="AF163" s="987"/>
      <c r="AG163" s="987"/>
      <c r="AH163" s="987"/>
      <c r="AI163" s="987"/>
      <c r="AJ163" s="987"/>
      <c r="AK163" s="987"/>
      <c r="AL163" s="924"/>
      <c r="AM163" s="616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06"/>
      <c r="B164" s="906">
        <v>1</v>
      </c>
      <c r="C164" s="279"/>
      <c r="D164" s="279"/>
      <c r="E164" s="279"/>
      <c r="F164" s="323"/>
      <c r="G164" s="560"/>
      <c r="H164" s="560"/>
      <c r="I164" s="210"/>
      <c r="J164" s="46"/>
      <c r="L164" s="315" t="e">
        <f ca="1">mergeValue(A164) &amp;"."&amp; mergeValue(B164)</f>
        <v>#NAME?</v>
      </c>
      <c r="M164" s="157" t="s">
        <v>18</v>
      </c>
      <c r="N164" s="984"/>
      <c r="O164" s="985"/>
      <c r="P164" s="985"/>
      <c r="Q164" s="985"/>
      <c r="R164" s="985"/>
      <c r="S164" s="985"/>
      <c r="T164" s="985"/>
      <c r="U164" s="985"/>
      <c r="V164" s="985"/>
      <c r="W164" s="985"/>
      <c r="X164" s="985"/>
      <c r="Y164" s="985"/>
      <c r="Z164" s="985"/>
      <c r="AA164" s="985"/>
      <c r="AB164" s="985"/>
      <c r="AC164" s="985"/>
      <c r="AD164" s="985"/>
      <c r="AE164" s="985"/>
      <c r="AF164" s="985"/>
      <c r="AG164" s="985"/>
      <c r="AH164" s="985"/>
      <c r="AI164" s="985"/>
      <c r="AJ164" s="985"/>
      <c r="AK164" s="985"/>
      <c r="AL164" s="932"/>
      <c r="AM164" s="615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06"/>
      <c r="B165" s="906"/>
      <c r="C165" s="906">
        <v>1</v>
      </c>
      <c r="D165" s="279"/>
      <c r="E165" s="279"/>
      <c r="F165" s="323"/>
      <c r="G165" s="560"/>
      <c r="H165" s="560"/>
      <c r="I165" s="210"/>
      <c r="J165" s="46"/>
      <c r="L165" s="315" t="e">
        <f ca="1">mergeValue(A165) &amp;"."&amp; mergeValue(B165)&amp;"."&amp; mergeValue(C165)</f>
        <v>#NAME?</v>
      </c>
      <c r="M165" s="158" t="s">
        <v>646</v>
      </c>
      <c r="N165" s="984"/>
      <c r="O165" s="985"/>
      <c r="P165" s="985"/>
      <c r="Q165" s="985"/>
      <c r="R165" s="985"/>
      <c r="S165" s="985"/>
      <c r="T165" s="985"/>
      <c r="U165" s="985"/>
      <c r="V165" s="985"/>
      <c r="W165" s="985"/>
      <c r="X165" s="985"/>
      <c r="Y165" s="985"/>
      <c r="Z165" s="985"/>
      <c r="AA165" s="985"/>
      <c r="AB165" s="985"/>
      <c r="AC165" s="985"/>
      <c r="AD165" s="985"/>
      <c r="AE165" s="985"/>
      <c r="AF165" s="985"/>
      <c r="AG165" s="985"/>
      <c r="AH165" s="985"/>
      <c r="AI165" s="985"/>
      <c r="AJ165" s="985"/>
      <c r="AK165" s="985"/>
      <c r="AL165" s="932"/>
      <c r="AM165" s="615" t="s">
        <v>683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06"/>
      <c r="B166" s="906"/>
      <c r="C166" s="906"/>
      <c r="D166" s="906">
        <v>1</v>
      </c>
      <c r="E166" s="279"/>
      <c r="F166" s="323"/>
      <c r="G166" s="560"/>
      <c r="H166" s="560"/>
      <c r="I166" s="910"/>
      <c r="J166" s="911"/>
      <c r="K166" s="884"/>
      <c r="L166" s="912" t="e">
        <f ca="1">mergeValue(A166) &amp;"."&amp; mergeValue(B166)&amp;"."&amp; mergeValue(C166)&amp;"."&amp; mergeValue(D166)</f>
        <v>#NAME?</v>
      </c>
      <c r="M166" s="913"/>
      <c r="N166" s="879" t="s">
        <v>86</v>
      </c>
      <c r="O166" s="907"/>
      <c r="P166" s="916" t="s">
        <v>95</v>
      </c>
      <c r="Q166" s="917"/>
      <c r="R166" s="879" t="s">
        <v>87</v>
      </c>
      <c r="S166" s="907"/>
      <c r="T166" s="914">
        <v>1</v>
      </c>
      <c r="U166" s="918"/>
      <c r="V166" s="879" t="s">
        <v>87</v>
      </c>
      <c r="W166" s="907"/>
      <c r="X166" s="914">
        <v>1</v>
      </c>
      <c r="Y166" s="915"/>
      <c r="Z166" s="879" t="s">
        <v>87</v>
      </c>
      <c r="AA166" s="188"/>
      <c r="AB166" s="112">
        <v>1</v>
      </c>
      <c r="AC166" s="396"/>
      <c r="AD166" s="556"/>
      <c r="AE166" s="556"/>
      <c r="AF166" s="556"/>
      <c r="AG166" s="556"/>
      <c r="AH166" s="558"/>
      <c r="AI166" s="559" t="s">
        <v>86</v>
      </c>
      <c r="AJ166" s="558"/>
      <c r="AK166" s="559" t="s">
        <v>87</v>
      </c>
      <c r="AL166" s="264"/>
      <c r="AM166" s="868" t="s">
        <v>684</v>
      </c>
      <c r="AN166" s="279" t="e">
        <f ca="1">strCheckDateOnDP(AD166:AL166,List06_9_DP)</f>
        <v>#NAME?</v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06"/>
      <c r="B167" s="906"/>
      <c r="C167" s="906"/>
      <c r="D167" s="906"/>
      <c r="E167" s="279"/>
      <c r="F167" s="323"/>
      <c r="G167" s="560"/>
      <c r="H167" s="560"/>
      <c r="I167" s="910"/>
      <c r="J167" s="911"/>
      <c r="K167" s="884"/>
      <c r="L167" s="912"/>
      <c r="M167" s="913"/>
      <c r="N167" s="879"/>
      <c r="O167" s="907"/>
      <c r="P167" s="916"/>
      <c r="Q167" s="917"/>
      <c r="R167" s="879"/>
      <c r="S167" s="907"/>
      <c r="T167" s="914"/>
      <c r="U167" s="919"/>
      <c r="V167" s="879"/>
      <c r="W167" s="907"/>
      <c r="X167" s="914"/>
      <c r="Y167" s="915"/>
      <c r="Z167" s="879"/>
      <c r="AA167" s="418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1"/>
      <c r="AM167" s="868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06"/>
      <c r="B168" s="906"/>
      <c r="C168" s="906"/>
      <c r="D168" s="906"/>
      <c r="E168" s="279"/>
      <c r="F168" s="323"/>
      <c r="G168" s="560"/>
      <c r="H168" s="560"/>
      <c r="I168" s="910"/>
      <c r="J168" s="911"/>
      <c r="K168" s="884"/>
      <c r="L168" s="912"/>
      <c r="M168" s="913"/>
      <c r="N168" s="879"/>
      <c r="O168" s="907"/>
      <c r="P168" s="916"/>
      <c r="Q168" s="917"/>
      <c r="R168" s="879"/>
      <c r="S168" s="907"/>
      <c r="T168" s="914"/>
      <c r="U168" s="920"/>
      <c r="V168" s="879"/>
      <c r="W168" s="420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68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06"/>
      <c r="B169" s="906"/>
      <c r="C169" s="906"/>
      <c r="D169" s="906"/>
      <c r="E169" s="279"/>
      <c r="F169" s="323"/>
      <c r="G169" s="560"/>
      <c r="H169" s="560"/>
      <c r="I169" s="910"/>
      <c r="J169" s="911"/>
      <c r="K169" s="884"/>
      <c r="L169" s="912"/>
      <c r="M169" s="913"/>
      <c r="N169" s="879"/>
      <c r="O169" s="907"/>
      <c r="P169" s="916"/>
      <c r="Q169" s="917"/>
      <c r="R169" s="879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68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06"/>
      <c r="B170" s="906"/>
      <c r="C170" s="906"/>
      <c r="D170" s="906"/>
      <c r="E170" s="325"/>
      <c r="F170" s="326"/>
      <c r="G170" s="325"/>
      <c r="H170" s="325"/>
      <c r="I170" s="910"/>
      <c r="J170" s="911"/>
      <c r="K170" s="884"/>
      <c r="L170" s="912"/>
      <c r="M170" s="913"/>
      <c r="N170" s="879"/>
      <c r="O170" s="419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68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06"/>
      <c r="B171" s="906"/>
      <c r="C171" s="906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68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06"/>
      <c r="B172" s="906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06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06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 t="e">
        <f ca="1">mergeValue(A178)</f>
        <v>#NAME?</v>
      </c>
      <c r="M178" s="202" t="s">
        <v>23</v>
      </c>
      <c r="N178" s="986"/>
      <c r="O178" s="987"/>
      <c r="P178" s="987"/>
      <c r="Q178" s="987"/>
      <c r="R178" s="987"/>
      <c r="S178" s="987"/>
      <c r="T178" s="987"/>
      <c r="U178" s="987"/>
      <c r="V178" s="987"/>
      <c r="W178" s="987"/>
      <c r="X178" s="987"/>
      <c r="Y178" s="987"/>
      <c r="Z178" s="987"/>
      <c r="AA178" s="987"/>
      <c r="AB178" s="987"/>
      <c r="AC178" s="987"/>
      <c r="AD178" s="987"/>
      <c r="AE178" s="987"/>
      <c r="AF178" s="987"/>
      <c r="AG178" s="987"/>
      <c r="AH178" s="987"/>
      <c r="AI178" s="987"/>
      <c r="AJ178" s="987"/>
      <c r="AK178" s="924"/>
      <c r="AL178" s="616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06"/>
      <c r="B179" s="906">
        <v>1</v>
      </c>
      <c r="C179" s="279"/>
      <c r="D179" s="279"/>
      <c r="E179" s="279"/>
      <c r="F179" s="323"/>
      <c r="G179" s="560"/>
      <c r="H179" s="560"/>
      <c r="I179" s="210"/>
      <c r="J179" s="46"/>
      <c r="L179" s="315" t="e">
        <f ca="1">mergeValue(A179) &amp;"."&amp; mergeValue(B179)</f>
        <v>#NAME?</v>
      </c>
      <c r="M179" s="157" t="s">
        <v>18</v>
      </c>
      <c r="N179" s="984"/>
      <c r="O179" s="985"/>
      <c r="P179" s="985"/>
      <c r="Q179" s="985"/>
      <c r="R179" s="985"/>
      <c r="S179" s="985"/>
      <c r="T179" s="985"/>
      <c r="U179" s="985"/>
      <c r="V179" s="985"/>
      <c r="W179" s="985"/>
      <c r="X179" s="985"/>
      <c r="Y179" s="985"/>
      <c r="Z179" s="985"/>
      <c r="AA179" s="985"/>
      <c r="AB179" s="985"/>
      <c r="AC179" s="985"/>
      <c r="AD179" s="985"/>
      <c r="AE179" s="985"/>
      <c r="AF179" s="985"/>
      <c r="AG179" s="985"/>
      <c r="AH179" s="985"/>
      <c r="AI179" s="985"/>
      <c r="AJ179" s="985"/>
      <c r="AK179" s="932"/>
      <c r="AL179" s="615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06"/>
      <c r="B180" s="906"/>
      <c r="C180" s="906">
        <v>1</v>
      </c>
      <c r="D180" s="279"/>
      <c r="E180" s="279"/>
      <c r="F180" s="323"/>
      <c r="G180" s="560"/>
      <c r="H180" s="560"/>
      <c r="I180" s="210"/>
      <c r="J180" s="46"/>
      <c r="L180" s="315" t="e">
        <f ca="1">mergeValue(A180) &amp;"."&amp; mergeValue(B180)&amp;"."&amp; mergeValue(C180)</f>
        <v>#NAME?</v>
      </c>
      <c r="M180" s="158" t="s">
        <v>646</v>
      </c>
      <c r="N180" s="984"/>
      <c r="O180" s="985"/>
      <c r="P180" s="985"/>
      <c r="Q180" s="985"/>
      <c r="R180" s="985"/>
      <c r="S180" s="985"/>
      <c r="T180" s="985"/>
      <c r="U180" s="985"/>
      <c r="V180" s="985"/>
      <c r="W180" s="985"/>
      <c r="X180" s="985"/>
      <c r="Y180" s="985"/>
      <c r="Z180" s="985"/>
      <c r="AA180" s="985"/>
      <c r="AB180" s="985"/>
      <c r="AC180" s="985"/>
      <c r="AD180" s="985"/>
      <c r="AE180" s="985"/>
      <c r="AF180" s="985"/>
      <c r="AG180" s="985"/>
      <c r="AH180" s="985"/>
      <c r="AI180" s="985"/>
      <c r="AJ180" s="985"/>
      <c r="AK180" s="932"/>
      <c r="AL180" s="615" t="s">
        <v>683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06"/>
      <c r="B181" s="906"/>
      <c r="C181" s="906"/>
      <c r="D181" s="906">
        <v>1</v>
      </c>
      <c r="E181" s="279"/>
      <c r="F181" s="323"/>
      <c r="G181" s="560"/>
      <c r="H181" s="560"/>
      <c r="I181" s="910"/>
      <c r="J181" s="911"/>
      <c r="K181" s="884"/>
      <c r="L181" s="933" t="e">
        <f ca="1">mergeValue(A181) &amp;"."&amp; mergeValue(B181)&amp;"."&amp; mergeValue(C181)&amp;"."&amp; mergeValue(D181)</f>
        <v>#NAME?</v>
      </c>
      <c r="M181" s="926"/>
      <c r="N181" s="928"/>
      <c r="O181" s="916" t="s">
        <v>95</v>
      </c>
      <c r="P181" s="917"/>
      <c r="Q181" s="879" t="s">
        <v>87</v>
      </c>
      <c r="R181" s="907"/>
      <c r="S181" s="914">
        <v>1</v>
      </c>
      <c r="T181" s="918"/>
      <c r="U181" s="879" t="s">
        <v>87</v>
      </c>
      <c r="V181" s="907"/>
      <c r="W181" s="914" t="s">
        <v>95</v>
      </c>
      <c r="X181" s="915"/>
      <c r="Y181" s="879" t="s">
        <v>87</v>
      </c>
      <c r="Z181" s="188"/>
      <c r="AA181" s="112">
        <v>1</v>
      </c>
      <c r="AB181" s="396"/>
      <c r="AC181" s="556"/>
      <c r="AD181" s="556"/>
      <c r="AE181" s="557"/>
      <c r="AF181" s="556"/>
      <c r="AG181" s="558"/>
      <c r="AH181" s="559" t="s">
        <v>86</v>
      </c>
      <c r="AI181" s="558"/>
      <c r="AJ181" s="559" t="s">
        <v>87</v>
      </c>
      <c r="AK181" s="264"/>
      <c r="AL181" s="868" t="s">
        <v>684</v>
      </c>
      <c r="AM181" s="279" t="e">
        <f ca="1">strCheckDateOnDP(AC181:AK181,List06_10_DP)</f>
        <v>#NAME?</v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06"/>
      <c r="B182" s="906"/>
      <c r="C182" s="906"/>
      <c r="D182" s="906"/>
      <c r="E182" s="279"/>
      <c r="F182" s="323"/>
      <c r="G182" s="560"/>
      <c r="H182" s="560"/>
      <c r="I182" s="910"/>
      <c r="J182" s="911"/>
      <c r="K182" s="884"/>
      <c r="L182" s="912"/>
      <c r="M182" s="927"/>
      <c r="N182" s="928"/>
      <c r="O182" s="916"/>
      <c r="P182" s="917"/>
      <c r="Q182" s="879"/>
      <c r="R182" s="907"/>
      <c r="S182" s="914"/>
      <c r="T182" s="919"/>
      <c r="U182" s="879"/>
      <c r="V182" s="907"/>
      <c r="W182" s="914"/>
      <c r="X182" s="915"/>
      <c r="Y182" s="879"/>
      <c r="Z182" s="418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1"/>
      <c r="AL182" s="868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06"/>
      <c r="B183" s="906"/>
      <c r="C183" s="906"/>
      <c r="D183" s="906"/>
      <c r="E183" s="279"/>
      <c r="F183" s="323"/>
      <c r="G183" s="560"/>
      <c r="H183" s="560"/>
      <c r="I183" s="910"/>
      <c r="J183" s="911"/>
      <c r="K183" s="884"/>
      <c r="L183" s="912"/>
      <c r="M183" s="927"/>
      <c r="N183" s="928"/>
      <c r="O183" s="916"/>
      <c r="P183" s="917"/>
      <c r="Q183" s="879"/>
      <c r="R183" s="907"/>
      <c r="S183" s="914"/>
      <c r="T183" s="920"/>
      <c r="U183" s="879"/>
      <c r="V183" s="420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68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06"/>
      <c r="B184" s="906"/>
      <c r="C184" s="906"/>
      <c r="D184" s="906"/>
      <c r="E184" s="279"/>
      <c r="F184" s="323"/>
      <c r="G184" s="560"/>
      <c r="H184" s="560"/>
      <c r="I184" s="910"/>
      <c r="J184" s="911"/>
      <c r="K184" s="884"/>
      <c r="L184" s="912"/>
      <c r="M184" s="927"/>
      <c r="N184" s="928"/>
      <c r="O184" s="916"/>
      <c r="P184" s="917"/>
      <c r="Q184" s="879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68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06"/>
      <c r="B185" s="906"/>
      <c r="C185" s="906"/>
      <c r="D185" s="906"/>
      <c r="E185" s="325"/>
      <c r="F185" s="326"/>
      <c r="G185" s="325"/>
      <c r="H185" s="325"/>
      <c r="I185" s="910"/>
      <c r="J185" s="911"/>
      <c r="K185" s="884"/>
      <c r="L185" s="912"/>
      <c r="M185" s="927"/>
      <c r="N185" s="419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68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06"/>
      <c r="B186" s="906"/>
      <c r="C186" s="906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68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06"/>
      <c r="B187" s="906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06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79" t="s">
        <v>87</v>
      </c>
      <c r="R197" s="965"/>
      <c r="S197" s="914">
        <v>1</v>
      </c>
      <c r="T197" s="964"/>
      <c r="U197" s="879" t="s">
        <v>86</v>
      </c>
      <c r="V197" s="907"/>
      <c r="W197" s="914">
        <v>1</v>
      </c>
      <c r="X197" s="963"/>
      <c r="Y197" s="879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79"/>
      <c r="R198" s="965"/>
      <c r="S198" s="914"/>
      <c r="T198" s="964"/>
      <c r="U198" s="879"/>
      <c r="V198" s="907"/>
      <c r="W198" s="914"/>
      <c r="X198" s="963"/>
      <c r="Y198" s="879"/>
      <c r="Z198" s="418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79"/>
      <c r="R199" s="965"/>
      <c r="S199" s="914"/>
      <c r="T199" s="964"/>
      <c r="U199" s="879"/>
      <c r="V199" s="420"/>
      <c r="W199" s="174"/>
      <c r="X199" s="203" t="s">
        <v>396</v>
      </c>
      <c r="Y199" s="245"/>
      <c r="Z199" s="245"/>
      <c r="AA199" s="245"/>
      <c r="AB199" s="551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79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1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89"/>
      <c r="F241" s="424" t="s">
        <v>255</v>
      </c>
      <c r="G241" s="424" t="s">
        <v>255</v>
      </c>
      <c r="H241" s="424" t="s">
        <v>255</v>
      </c>
      <c r="I241" s="427"/>
      <c r="J241" s="425"/>
      <c r="K241" s="426"/>
      <c r="M241" s="595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6"/>
      <c r="E245" s="476"/>
      <c r="F245" s="476"/>
      <c r="G245" s="476"/>
      <c r="H245" s="476"/>
      <c r="I245" s="476"/>
      <c r="J245" s="476"/>
      <c r="K245" s="476"/>
      <c r="L245" s="476"/>
      <c r="U245" s="362"/>
    </row>
    <row r="246" spans="1:83" s="365" customFormat="1" ht="15" customHeight="1">
      <c r="A246" s="88"/>
      <c r="B246" s="235" t="s">
        <v>436</v>
      </c>
      <c r="C246" s="988"/>
      <c r="D246" s="819">
        <v>1</v>
      </c>
      <c r="E246" s="887"/>
      <c r="F246" s="470"/>
      <c r="G246" s="237">
        <v>0</v>
      </c>
      <c r="H246" s="475"/>
      <c r="I246" s="350"/>
      <c r="J246" s="513" t="s">
        <v>559</v>
      </c>
      <c r="K246" s="174"/>
      <c r="L246" s="366"/>
      <c r="M246" s="293" t="e">
        <f ca="1">mergeValue(H246)</f>
        <v>#NAME?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88"/>
      <c r="D247" s="819"/>
      <c r="E247" s="887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6"/>
      <c r="G250" s="476"/>
      <c r="H250" s="476"/>
      <c r="I250" s="476"/>
      <c r="J250" s="476"/>
      <c r="K250" s="476"/>
      <c r="L250" s="476"/>
      <c r="Q250" s="368"/>
      <c r="U250" s="362"/>
    </row>
    <row r="251" spans="1:83" s="365" customFormat="1" ht="15" customHeight="1">
      <c r="A251" s="88"/>
      <c r="B251" s="235" t="s">
        <v>436</v>
      </c>
      <c r="C251" s="989"/>
      <c r="D251" s="349"/>
      <c r="E251" s="597"/>
      <c r="F251" s="990"/>
      <c r="G251" s="819">
        <v>0</v>
      </c>
      <c r="H251" s="817"/>
      <c r="I251" s="350"/>
      <c r="J251" s="513" t="s">
        <v>559</v>
      </c>
      <c r="K251" s="174"/>
      <c r="L251" s="366"/>
      <c r="M251" s="293" t="e">
        <f ca="1">mergeValue(H251)</f>
        <v>#NAME?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89"/>
      <c r="D252" s="349"/>
      <c r="E252" s="597"/>
      <c r="F252" s="990"/>
      <c r="G252" s="819"/>
      <c r="H252" s="817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7"/>
      <c r="D256" s="361"/>
      <c r="E256" s="598"/>
      <c r="F256" s="361"/>
      <c r="G256" s="361"/>
      <c r="H256" s="361"/>
      <c r="I256" s="307"/>
      <c r="J256" s="237">
        <v>0</v>
      </c>
      <c r="K256" s="516"/>
      <c r="L256" s="347"/>
      <c r="M256" s="293" t="e">
        <f ca="1">mergeValue(H256)</f>
        <v>#NAME?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5"/>
      <c r="F261" s="390"/>
      <c r="G261" s="396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399"/>
      <c r="F266" s="398" t="s">
        <v>489</v>
      </c>
      <c r="G266" s="398" t="s">
        <v>489</v>
      </c>
      <c r="H266" s="425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399"/>
      <c r="F271" s="398" t="s">
        <v>489</v>
      </c>
      <c r="G271" s="533"/>
      <c r="H271" s="398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6">
        <f>E275</f>
        <v>0</v>
      </c>
      <c r="F276" s="398" t="s">
        <v>489</v>
      </c>
      <c r="G276" s="533"/>
      <c r="H276" s="398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7"/>
      <c r="F277" s="408"/>
      <c r="G277"/>
      <c r="H277" s="408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6">
        <f>E280</f>
        <v>0</v>
      </c>
      <c r="F281" s="398" t="s">
        <v>489</v>
      </c>
      <c r="G281" s="409"/>
      <c r="H281" s="398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67">
        <v>1</v>
      </c>
      <c r="B286" s="295"/>
      <c r="C286" s="295"/>
      <c r="D286" s="295"/>
      <c r="F286" s="449" t="e">
        <f ca="1">"2." &amp;mergeValue(A286)</f>
        <v>#NAME?</v>
      </c>
      <c r="G286" s="536" t="s">
        <v>534</v>
      </c>
      <c r="H286" s="429"/>
      <c r="I286" s="268" t="s">
        <v>632</v>
      </c>
      <c r="J286" s="448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67"/>
      <c r="B287" s="295"/>
      <c r="C287" s="295"/>
      <c r="D287" s="295"/>
      <c r="F287" s="449" t="e">
        <f ca="1">"3." &amp;mergeValue(A287)</f>
        <v>#NAME?</v>
      </c>
      <c r="G287" s="536" t="s">
        <v>535</v>
      </c>
      <c r="H287" s="429"/>
      <c r="I287" s="268" t="s">
        <v>630</v>
      </c>
      <c r="J287" s="448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67"/>
      <c r="B288" s="295"/>
      <c r="C288" s="295"/>
      <c r="D288" s="295"/>
      <c r="F288" s="449" t="e">
        <f ca="1">"4."&amp;mergeValue(A288)</f>
        <v>#NAME?</v>
      </c>
      <c r="G288" s="536" t="s">
        <v>536</v>
      </c>
      <c r="H288" s="430" t="s">
        <v>489</v>
      </c>
      <c r="I288" s="268"/>
      <c r="J288" s="448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67"/>
      <c r="B289" s="867">
        <v>1</v>
      </c>
      <c r="C289" s="458"/>
      <c r="D289" s="458"/>
      <c r="F289" s="449" t="e">
        <f ca="1">"4."&amp;mergeValue(A289) &amp;"."&amp;mergeValue(B289)</f>
        <v>#NAME?</v>
      </c>
      <c r="G289" s="436" t="s">
        <v>634</v>
      </c>
      <c r="H289" s="429" t="str">
        <f>IF(region_name="","",region_name)</f>
        <v>Республика Татарстан</v>
      </c>
      <c r="I289" s="268" t="s">
        <v>539</v>
      </c>
      <c r="J289" s="448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67"/>
      <c r="B290" s="867"/>
      <c r="C290" s="867">
        <v>1</v>
      </c>
      <c r="D290" s="458"/>
      <c r="F290" s="449" t="e">
        <f ca="1">"4."&amp;mergeValue(A290) &amp;"."&amp;mergeValue(B290)&amp;"."&amp;mergeValue(C290)</f>
        <v>#NAME?</v>
      </c>
      <c r="G290" s="457" t="s">
        <v>537</v>
      </c>
      <c r="H290" s="429"/>
      <c r="I290" s="268" t="s">
        <v>540</v>
      </c>
      <c r="J290" s="448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67"/>
      <c r="B291" s="867"/>
      <c r="C291" s="867"/>
      <c r="D291" s="458">
        <v>1</v>
      </c>
      <c r="F291" s="449" t="e">
        <f ca="1">"4."&amp;mergeValue(A291) &amp;"."&amp;mergeValue(B291)&amp;"."&amp;mergeValue(C291)&amp;"."&amp;mergeValue(D291)</f>
        <v>#NAME?</v>
      </c>
      <c r="G291" s="539" t="s">
        <v>538</v>
      </c>
      <c r="H291" s="429"/>
      <c r="I291" s="868" t="s">
        <v>633</v>
      </c>
      <c r="J291" s="448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67"/>
      <c r="B292" s="867"/>
      <c r="C292" s="867"/>
      <c r="D292" s="458"/>
      <c r="F292" s="543"/>
      <c r="G292" s="544" t="s">
        <v>4</v>
      </c>
      <c r="H292" s="545"/>
      <c r="I292" s="868"/>
      <c r="J292" s="448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67"/>
      <c r="B293" s="867"/>
      <c r="C293" s="458"/>
      <c r="D293" s="458"/>
      <c r="F293" s="454"/>
      <c r="G293" s="160" t="s">
        <v>434</v>
      </c>
      <c r="H293" s="455"/>
      <c r="I293" s="456"/>
      <c r="J293" s="448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67"/>
      <c r="B294" s="295"/>
      <c r="C294" s="295"/>
      <c r="D294" s="295"/>
      <c r="F294" s="454"/>
      <c r="G294" s="174" t="s">
        <v>546</v>
      </c>
      <c r="H294" s="455"/>
      <c r="I294" s="456"/>
      <c r="J294" s="448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4"/>
      <c r="G295" s="203" t="s">
        <v>545</v>
      </c>
      <c r="H295" s="455"/>
      <c r="I295" s="456"/>
      <c r="J295" s="448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 link="1"/>
  <mergeCells count="229">
    <mergeCell ref="AD97:AD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O92:AC92"/>
    <mergeCell ref="O93:AC93"/>
    <mergeCell ref="O94:AC94"/>
    <mergeCell ref="O95:AC95"/>
    <mergeCell ref="O96:AC96"/>
    <mergeCell ref="AA97:AA98"/>
    <mergeCell ref="AB97:AB98"/>
    <mergeCell ref="J97:J99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:AC95" xr:uid="{00000000-0002-0000-31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" xr:uid="{00000000-0002-0000-31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AB106 Z106 Z97:Z98 AB97:AB98" xr:uid="{00000000-0002-0000-31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" xr:uid="{00000000-0002-0000-3100-000003000000}"/>
    <dataValidation allowBlank="1" promptTitle="checkPeriodRange" sqref="AF182:AK182 Q51 Q152 Q135 Q118 AG167:AL167 Q35 Q67 Q83 R98:X98" xr:uid="{00000000-0002-0000-3100-000004000000}"/>
    <dataValidation type="list" allowBlank="1" showInputMessage="1" showErrorMessage="1" errorTitle="Ошибка" error="Выберите значение из списка" sqref="U193" xr:uid="{00000000-0002-0000-31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31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31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31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31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3100-00000A000000}">
      <formula1>kind_of_scheme_in</formula1>
    </dataValidation>
    <dataValidation type="list" allowBlank="1" showInputMessage="1" showErrorMessage="1" errorTitle="Ошибка" error="Выберите значение из списка" sqref="O49 O65 O33 O81 O96:P96" xr:uid="{00000000-0002-0000-3100-00000B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3100-00000C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3100-00000D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 xr:uid="{00000000-0002-0000-3100-00000E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100-00000F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100-00001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100-000011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3100-000012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3100-000013000000}">
      <formula1>"a"</formula1>
    </dataValidation>
    <dataValidation allowBlank="1" sqref="S68:S73 S36:S41 S84:S89 S52:S57 Z99:Z105" xr:uid="{00000000-0002-0000-3100-000014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31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3100-000016000000}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7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1"/>
      <c r="W1" s="602" t="s">
        <v>327</v>
      </c>
      <c r="X1" s="525" t="s">
        <v>296</v>
      </c>
      <c r="Y1" s="525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5" t="s">
        <v>384</v>
      </c>
      <c r="AU1" s="190" t="s">
        <v>405</v>
      </c>
      <c r="AW1" s="528" t="s">
        <v>588</v>
      </c>
      <c r="AX1" s="528" t="s">
        <v>589</v>
      </c>
      <c r="AZ1" s="991" t="s">
        <v>622</v>
      </c>
      <c r="BA1" s="991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3">
        <v>1</v>
      </c>
      <c r="W2" s="604"/>
      <c r="X2" s="605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74" t="s">
        <v>663</v>
      </c>
      <c r="AQ2" s="43" t="s">
        <v>662</v>
      </c>
      <c r="AS2" s="43" t="s">
        <v>382</v>
      </c>
      <c r="AU2" s="44" t="s">
        <v>398</v>
      </c>
      <c r="AW2" s="529" t="s">
        <v>590</v>
      </c>
      <c r="AX2" s="530" t="s">
        <v>590</v>
      </c>
      <c r="AZ2" s="587" t="s">
        <v>623</v>
      </c>
      <c r="BA2" s="588" t="s">
        <v>624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3">
        <v>2</v>
      </c>
      <c r="W3" s="604"/>
      <c r="X3" s="605" t="s">
        <v>662</v>
      </c>
      <c r="Y3" s="43" t="s">
        <v>666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74" t="s">
        <v>662</v>
      </c>
      <c r="AQ3" s="43" t="s">
        <v>665</v>
      </c>
      <c r="AS3" s="43" t="s">
        <v>383</v>
      </c>
      <c r="AU3" s="44" t="s">
        <v>399</v>
      </c>
      <c r="AW3" s="529" t="s">
        <v>591</v>
      </c>
      <c r="AX3" s="530" t="s">
        <v>591</v>
      </c>
      <c r="AZ3" s="149" t="s">
        <v>669</v>
      </c>
      <c r="BA3" s="226" t="s">
        <v>668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711</v>
      </c>
      <c r="S4" s="228" t="s">
        <v>31</v>
      </c>
      <c r="T4" s="229" t="s">
        <v>35</v>
      </c>
      <c r="U4" s="224" t="s">
        <v>41</v>
      </c>
      <c r="V4" s="603">
        <v>3</v>
      </c>
      <c r="W4" s="604"/>
      <c r="X4" s="605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74" t="s">
        <v>665</v>
      </c>
      <c r="AQ4" s="43" t="s">
        <v>664</v>
      </c>
      <c r="AS4" s="43" t="s">
        <v>349</v>
      </c>
      <c r="AU4" s="44" t="s">
        <v>400</v>
      </c>
      <c r="AW4" s="529" t="s">
        <v>592</v>
      </c>
      <c r="AX4" s="530" t="s">
        <v>592</v>
      </c>
      <c r="AZ4" s="149" t="s">
        <v>694</v>
      </c>
      <c r="BA4" s="226" t="s">
        <v>695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3">
        <v>4</v>
      </c>
      <c r="W5" s="604"/>
      <c r="X5" s="605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74" t="s">
        <v>664</v>
      </c>
      <c r="AQ5" s="43"/>
      <c r="AU5" s="44" t="s">
        <v>401</v>
      </c>
      <c r="AW5" s="529" t="s">
        <v>593</v>
      </c>
      <c r="AX5" s="530" t="s">
        <v>593</v>
      </c>
      <c r="AZ5" s="149" t="s">
        <v>693</v>
      </c>
      <c r="BA5" s="226" t="s">
        <v>625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3">
        <v>5</v>
      </c>
      <c r="W6" s="604"/>
      <c r="X6" s="43" t="s">
        <v>663</v>
      </c>
      <c r="Y6" s="43" t="s">
        <v>666</v>
      </c>
      <c r="Z6" s="287"/>
      <c r="AA6" s="302"/>
      <c r="AH6" s="146" t="s">
        <v>371</v>
      </c>
      <c r="AK6" s="146" t="s">
        <v>354</v>
      </c>
      <c r="AM6" s="146" t="s">
        <v>364</v>
      </c>
      <c r="AP6" s="526"/>
      <c r="AQ6" s="43"/>
      <c r="AU6" s="305" t="s">
        <v>402</v>
      </c>
      <c r="AW6" s="529" t="s">
        <v>594</v>
      </c>
      <c r="AX6" s="530" t="s">
        <v>594</v>
      </c>
      <c r="AZ6" s="149" t="s">
        <v>692</v>
      </c>
      <c r="BA6" s="226" t="s">
        <v>691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6" t="s">
        <v>71</v>
      </c>
      <c r="W7" s="604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6"/>
      <c r="AQ7" s="43"/>
      <c r="AU7" s="305" t="s">
        <v>403</v>
      </c>
      <c r="AW7" s="529" t="s">
        <v>595</v>
      </c>
      <c r="AX7" s="530" t="s">
        <v>595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6" t="s">
        <v>185</v>
      </c>
      <c r="W8" s="604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29" t="s">
        <v>596</v>
      </c>
      <c r="AX8" s="530" t="s">
        <v>596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6" t="s">
        <v>186</v>
      </c>
      <c r="W9" s="604"/>
      <c r="X9" s="43">
        <v>8888</v>
      </c>
      <c r="Y9" s="43"/>
      <c r="Z9" s="287">
        <v>1</v>
      </c>
      <c r="AA9" s="302"/>
      <c r="AK9" s="146" t="s">
        <v>357</v>
      </c>
      <c r="AP9" s="233"/>
      <c r="AW9" s="529" t="s">
        <v>597</v>
      </c>
      <c r="AX9" s="530" t="s">
        <v>597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6" t="s">
        <v>210</v>
      </c>
      <c r="W10" s="604"/>
      <c r="X10" s="605" t="s">
        <v>664</v>
      </c>
      <c r="Y10" s="43" t="s">
        <v>648</v>
      </c>
      <c r="Z10" s="287"/>
      <c r="AP10" s="233"/>
      <c r="AW10" s="529" t="s">
        <v>598</v>
      </c>
      <c r="AX10" s="530" t="s">
        <v>598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6" t="s">
        <v>211</v>
      </c>
      <c r="W11" s="606"/>
      <c r="X11" s="605" t="s">
        <v>665</v>
      </c>
      <c r="Y11" s="43" t="s">
        <v>648</v>
      </c>
      <c r="Z11" s="287"/>
      <c r="AP11" s="233"/>
      <c r="AW11" s="529" t="s">
        <v>599</v>
      </c>
      <c r="AX11" s="530" t="s">
        <v>599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29" t="s">
        <v>211</v>
      </c>
      <c r="AX12" s="530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29" t="s">
        <v>212</v>
      </c>
      <c r="AX13" s="530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29" t="s">
        <v>213</v>
      </c>
      <c r="AX14" s="530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29" t="s">
        <v>214</v>
      </c>
      <c r="AX15" s="530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29" t="s">
        <v>215</v>
      </c>
      <c r="AX16" s="530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29" t="s">
        <v>216</v>
      </c>
      <c r="AX17" s="530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29" t="s">
        <v>217</v>
      </c>
      <c r="AX18" s="530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29" t="s">
        <v>218</v>
      </c>
      <c r="AX19" s="530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29" t="s">
        <v>219</v>
      </c>
      <c r="AX20" s="530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29" t="s">
        <v>220</v>
      </c>
      <c r="AX21" s="530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29" t="s">
        <v>221</v>
      </c>
      <c r="AX22" s="530" t="s">
        <v>221</v>
      </c>
    </row>
    <row r="23" spans="1:50" ht="21" customHeight="1">
      <c r="A23" s="5" t="s">
        <v>121</v>
      </c>
      <c r="B23" s="43">
        <v>2021</v>
      </c>
      <c r="AW23" s="529" t="s">
        <v>600</v>
      </c>
      <c r="AX23" s="530" t="s">
        <v>600</v>
      </c>
    </row>
    <row r="24" spans="1:50" ht="21" customHeight="1">
      <c r="A24" s="5" t="s">
        <v>122</v>
      </c>
      <c r="B24" s="43">
        <v>2022</v>
      </c>
      <c r="AW24" s="529" t="s">
        <v>601</v>
      </c>
      <c r="AX24" s="530" t="s">
        <v>601</v>
      </c>
    </row>
    <row r="25" spans="1:50">
      <c r="A25" s="5" t="s">
        <v>123</v>
      </c>
      <c r="B25" s="43">
        <v>2023</v>
      </c>
      <c r="AW25" s="529" t="s">
        <v>602</v>
      </c>
      <c r="AX25" s="530" t="s">
        <v>602</v>
      </c>
    </row>
    <row r="26" spans="1:50">
      <c r="A26" s="5" t="s">
        <v>124</v>
      </c>
      <c r="B26" s="43">
        <v>2024</v>
      </c>
      <c r="AX26" s="530" t="s">
        <v>603</v>
      </c>
    </row>
    <row r="27" spans="1:50">
      <c r="A27" s="5" t="s">
        <v>125</v>
      </c>
      <c r="B27" s="43">
        <v>2025</v>
      </c>
      <c r="AX27" s="530" t="s">
        <v>604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0" t="s">
        <v>605</v>
      </c>
    </row>
    <row r="29" spans="1:50">
      <c r="A29" s="5" t="s">
        <v>127</v>
      </c>
      <c r="D29" s="373" t="s">
        <v>440</v>
      </c>
      <c r="E29" s="374" t="str">
        <f>IF(periodStart = "","", periodStart)</f>
        <v>01.12.2022</v>
      </c>
      <c r="F29" s="374" t="str">
        <f>IF(periodEnd = "","", periodEnd)</f>
        <v>31.12.2023</v>
      </c>
      <c r="H29" s="375" t="s">
        <v>2838</v>
      </c>
      <c r="AX29" s="530" t="s">
        <v>606</v>
      </c>
    </row>
    <row r="30" spans="1:50">
      <c r="A30" s="5" t="s">
        <v>128</v>
      </c>
      <c r="D30" s="376"/>
      <c r="E30" s="377"/>
      <c r="F30" s="377"/>
      <c r="AX30" s="530" t="s">
        <v>607</v>
      </c>
    </row>
    <row r="31" spans="1:50" ht="12.75">
      <c r="A31" s="5" t="s">
        <v>129</v>
      </c>
      <c r="D31" s="370"/>
      <c r="E31" s="371"/>
      <c r="F31" s="371"/>
      <c r="H31" s="378"/>
      <c r="AX31" s="530" t="s">
        <v>608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0" t="s">
        <v>609</v>
      </c>
    </row>
    <row r="33" spans="1:50">
      <c r="A33" s="5" t="s">
        <v>131</v>
      </c>
      <c r="AX33" s="530" t="s">
        <v>610</v>
      </c>
    </row>
    <row r="34" spans="1:50">
      <c r="A34" s="5" t="s">
        <v>132</v>
      </c>
      <c r="AX34" s="530" t="s">
        <v>611</v>
      </c>
    </row>
    <row r="35" spans="1:50">
      <c r="A35" s="5" t="s">
        <v>133</v>
      </c>
      <c r="AX35" s="530" t="s">
        <v>612</v>
      </c>
    </row>
    <row r="36" spans="1:50">
      <c r="A36" s="5" t="s">
        <v>97</v>
      </c>
      <c r="AX36" s="530" t="s">
        <v>613</v>
      </c>
    </row>
    <row r="37" spans="1:50">
      <c r="A37" s="5" t="s">
        <v>98</v>
      </c>
      <c r="AX37" s="530" t="s">
        <v>614</v>
      </c>
    </row>
    <row r="38" spans="1:50">
      <c r="A38" s="5" t="s">
        <v>99</v>
      </c>
      <c r="AX38" s="530" t="s">
        <v>615</v>
      </c>
    </row>
    <row r="39" spans="1:50">
      <c r="A39" s="5" t="s">
        <v>100</v>
      </c>
      <c r="AX39" s="530" t="s">
        <v>563</v>
      </c>
    </row>
    <row r="40" spans="1:50">
      <c r="A40" s="5" t="s">
        <v>101</v>
      </c>
      <c r="AX40" s="530" t="s">
        <v>564</v>
      </c>
    </row>
    <row r="41" spans="1:50">
      <c r="A41" s="5" t="s">
        <v>102</v>
      </c>
      <c r="AX41" s="530" t="s">
        <v>565</v>
      </c>
    </row>
    <row r="42" spans="1:50">
      <c r="A42" s="5" t="s">
        <v>134</v>
      </c>
      <c r="AX42" s="530" t="s">
        <v>566</v>
      </c>
    </row>
    <row r="43" spans="1:50">
      <c r="A43" s="5" t="s">
        <v>135</v>
      </c>
      <c r="AX43" s="530" t="s">
        <v>567</v>
      </c>
    </row>
    <row r="44" spans="1:50">
      <c r="A44" s="5" t="s">
        <v>136</v>
      </c>
      <c r="AX44" s="530" t="s">
        <v>568</v>
      </c>
    </row>
    <row r="45" spans="1:50">
      <c r="A45" s="5" t="s">
        <v>137</v>
      </c>
      <c r="AX45" s="530" t="s">
        <v>569</v>
      </c>
    </row>
    <row r="46" spans="1:50">
      <c r="A46" s="5" t="s">
        <v>138</v>
      </c>
      <c r="AX46" s="530" t="s">
        <v>570</v>
      </c>
    </row>
    <row r="47" spans="1:50">
      <c r="A47" s="5" t="s">
        <v>159</v>
      </c>
      <c r="AX47" s="530" t="s">
        <v>571</v>
      </c>
    </row>
    <row r="48" spans="1:50">
      <c r="A48" s="5" t="s">
        <v>160</v>
      </c>
      <c r="AX48" s="530" t="s">
        <v>572</v>
      </c>
    </row>
    <row r="49" spans="1:50">
      <c r="A49" s="5" t="s">
        <v>161</v>
      </c>
      <c r="AX49" s="530" t="s">
        <v>573</v>
      </c>
    </row>
    <row r="50" spans="1:50">
      <c r="A50" s="5" t="s">
        <v>139</v>
      </c>
      <c r="AX50" s="530" t="s">
        <v>574</v>
      </c>
    </row>
    <row r="51" spans="1:50">
      <c r="A51" s="5" t="s">
        <v>140</v>
      </c>
      <c r="AX51" s="530" t="s">
        <v>575</v>
      </c>
    </row>
    <row r="52" spans="1:50">
      <c r="A52" s="5" t="s">
        <v>141</v>
      </c>
      <c r="AX52" s="530" t="s">
        <v>576</v>
      </c>
    </row>
    <row r="53" spans="1:50">
      <c r="A53" s="5" t="s">
        <v>142</v>
      </c>
      <c r="AX53" s="530" t="s">
        <v>577</v>
      </c>
    </row>
    <row r="54" spans="1:50">
      <c r="A54" s="5" t="s">
        <v>143</v>
      </c>
      <c r="AX54" s="530" t="s">
        <v>578</v>
      </c>
    </row>
    <row r="55" spans="1:50">
      <c r="A55" s="5" t="s">
        <v>144</v>
      </c>
      <c r="AX55" s="530" t="s">
        <v>579</v>
      </c>
    </row>
    <row r="56" spans="1:50">
      <c r="A56" s="5" t="s">
        <v>145</v>
      </c>
      <c r="AX56" s="530" t="s">
        <v>580</v>
      </c>
    </row>
    <row r="57" spans="1:50">
      <c r="A57" s="5" t="s">
        <v>409</v>
      </c>
      <c r="AX57" s="530" t="s">
        <v>581</v>
      </c>
    </row>
    <row r="58" spans="1:50">
      <c r="A58" s="5" t="s">
        <v>146</v>
      </c>
      <c r="AX58" s="530" t="s">
        <v>582</v>
      </c>
    </row>
    <row r="59" spans="1:50">
      <c r="A59" s="5" t="s">
        <v>147</v>
      </c>
      <c r="AX59" s="530" t="s">
        <v>583</v>
      </c>
    </row>
    <row r="60" spans="1:50">
      <c r="A60" s="5" t="s">
        <v>148</v>
      </c>
      <c r="AX60" s="530" t="s">
        <v>584</v>
      </c>
    </row>
    <row r="61" spans="1:50">
      <c r="A61" s="5" t="s">
        <v>149</v>
      </c>
      <c r="AX61" s="530" t="s">
        <v>585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699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698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7" t="s">
        <v>415</v>
      </c>
    </row>
    <row r="30" spans="1:2" ht="22.5">
      <c r="B30" s="311" t="s">
        <v>697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7"/>
  <sheetViews>
    <sheetView showGridLines="0" topLeftCell="C4" zoomScaleNormal="100" workbookViewId="0">
      <selection activeCell="G11" sqref="G11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28" t="s">
        <v>644</v>
      </c>
      <c r="E5" s="829"/>
      <c r="F5" s="829"/>
      <c r="G5" s="829"/>
      <c r="H5" s="829"/>
      <c r="I5" s="829"/>
      <c r="J5" s="830"/>
      <c r="K5" s="576"/>
      <c r="L5" s="222"/>
      <c r="M5" s="222"/>
      <c r="N5" s="222"/>
      <c r="O5" s="222"/>
      <c r="P5" s="222"/>
      <c r="Q5" s="222"/>
      <c r="R5" s="222"/>
      <c r="S5" s="222"/>
    </row>
    <row r="6" spans="1:20" s="627" customFormat="1" ht="3" customHeight="1">
      <c r="A6" s="422"/>
      <c r="B6" s="422"/>
      <c r="D6" s="854"/>
      <c r="E6" s="855"/>
      <c r="F6" s="855"/>
      <c r="G6" s="855"/>
      <c r="H6" s="855"/>
      <c r="I6" s="855"/>
      <c r="J6" s="856"/>
    </row>
    <row r="7" spans="1:20" s="627" customFormat="1" ht="5.25" hidden="1">
      <c r="A7" s="422"/>
      <c r="B7" s="422"/>
      <c r="E7" s="857"/>
      <c r="F7" s="857"/>
      <c r="G7" s="853"/>
      <c r="H7" s="853"/>
      <c r="I7" s="853"/>
      <c r="J7" s="853"/>
    </row>
    <row r="8" spans="1:20" s="627" customFormat="1" ht="5.25" hidden="1">
      <c r="A8" s="422"/>
      <c r="B8" s="422"/>
      <c r="E8" s="857"/>
      <c r="F8" s="857"/>
      <c r="G8" s="853"/>
      <c r="H8" s="853"/>
      <c r="I8" s="853"/>
      <c r="J8" s="853"/>
    </row>
    <row r="9" spans="1:20" s="627" customFormat="1" ht="5.25" hidden="1">
      <c r="A9" s="422"/>
      <c r="B9" s="422"/>
      <c r="E9" s="857"/>
      <c r="F9" s="857"/>
      <c r="G9" s="853"/>
      <c r="H9" s="853"/>
      <c r="I9" s="853"/>
      <c r="J9" s="853"/>
    </row>
    <row r="10" spans="1:20" s="627" customFormat="1" ht="5.25" hidden="1">
      <c r="A10" s="422"/>
      <c r="B10" s="422"/>
      <c r="E10" s="857"/>
      <c r="F10" s="857"/>
      <c r="G10" s="853"/>
      <c r="H10" s="853"/>
      <c r="I10" s="853"/>
      <c r="J10" s="853"/>
    </row>
    <row r="11" spans="1:20" s="181" customFormat="1" ht="18.75">
      <c r="A11" s="422"/>
      <c r="B11" s="422"/>
      <c r="D11" s="164"/>
      <c r="E11" s="859" t="s">
        <v>679</v>
      </c>
      <c r="F11" s="859"/>
      <c r="G11" s="789" t="s">
        <v>87</v>
      </c>
      <c r="H11" s="623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7" customFormat="1" ht="5.25" hidden="1">
      <c r="A12" s="422"/>
      <c r="B12" s="422"/>
      <c r="E12" s="858"/>
      <c r="F12" s="858"/>
      <c r="G12" s="626"/>
      <c r="H12" s="621"/>
      <c r="I12" s="621"/>
      <c r="J12" s="625"/>
      <c r="K12" s="620"/>
      <c r="L12" s="620"/>
      <c r="M12" s="620"/>
      <c r="N12" s="619"/>
      <c r="O12" s="620"/>
      <c r="P12" s="620"/>
      <c r="Q12" s="620"/>
      <c r="R12" s="619"/>
    </row>
    <row r="13" spans="1:20" s="627" customFormat="1" ht="5.25" hidden="1">
      <c r="A13" s="422"/>
      <c r="B13" s="422"/>
      <c r="E13" s="852"/>
      <c r="F13" s="852"/>
      <c r="G13" s="622"/>
      <c r="H13" s="621"/>
      <c r="I13" s="620"/>
      <c r="J13" s="620"/>
      <c r="K13" s="620"/>
      <c r="L13" s="620"/>
      <c r="M13" s="620"/>
      <c r="N13" s="619"/>
      <c r="O13" s="620"/>
      <c r="P13" s="620"/>
      <c r="Q13" s="620"/>
      <c r="R13" s="619"/>
    </row>
    <row r="14" spans="1:20" s="627" customFormat="1" ht="5.25" hidden="1">
      <c r="A14" s="422"/>
      <c r="B14" s="422"/>
    </row>
    <row r="15" spans="1:20" s="618" customFormat="1" ht="5.25" hidden="1">
      <c r="A15" s="668"/>
      <c r="B15" s="668"/>
    </row>
    <row r="16" spans="1:20" s="123" customFormat="1" ht="3" customHeight="1">
      <c r="A16" s="290"/>
      <c r="B16" s="290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166"/>
    </row>
    <row r="17" spans="1:20" ht="27" customHeight="1">
      <c r="D17" s="851" t="s">
        <v>94</v>
      </c>
      <c r="E17" s="851" t="s">
        <v>299</v>
      </c>
      <c r="F17" s="851" t="s">
        <v>82</v>
      </c>
      <c r="G17" s="851" t="s">
        <v>470</v>
      </c>
      <c r="H17" s="851" t="s">
        <v>94</v>
      </c>
      <c r="I17" s="851"/>
      <c r="J17" s="851" t="s">
        <v>23</v>
      </c>
      <c r="K17" s="860" t="s">
        <v>519</v>
      </c>
      <c r="L17" s="860"/>
      <c r="M17" s="860"/>
      <c r="N17" s="860"/>
      <c r="O17" s="860" t="s">
        <v>645</v>
      </c>
      <c r="P17" s="860"/>
      <c r="Q17" s="860"/>
      <c r="R17" s="860"/>
      <c r="S17" s="851" t="s">
        <v>246</v>
      </c>
    </row>
    <row r="18" spans="1:20" ht="30.75" customHeight="1">
      <c r="D18" s="851"/>
      <c r="E18" s="851"/>
      <c r="F18" s="851"/>
      <c r="G18" s="851"/>
      <c r="H18" s="851"/>
      <c r="I18" s="851"/>
      <c r="J18" s="851"/>
      <c r="K18" s="117" t="s">
        <v>302</v>
      </c>
      <c r="L18" s="851" t="s">
        <v>94</v>
      </c>
      <c r="M18" s="851"/>
      <c r="N18" s="117" t="s">
        <v>232</v>
      </c>
      <c r="O18" s="117" t="s">
        <v>302</v>
      </c>
      <c r="P18" s="851" t="s">
        <v>94</v>
      </c>
      <c r="Q18" s="851"/>
      <c r="R18" s="117" t="s">
        <v>232</v>
      </c>
      <c r="S18" s="851"/>
    </row>
    <row r="19" spans="1:20" s="524" customFormat="1" ht="12" customHeight="1">
      <c r="A19" s="523"/>
      <c r="B19" s="523"/>
      <c r="D19" s="41" t="s">
        <v>95</v>
      </c>
      <c r="E19" s="41" t="s">
        <v>51</v>
      </c>
      <c r="F19" s="41" t="s">
        <v>52</v>
      </c>
      <c r="G19" s="41" t="s">
        <v>53</v>
      </c>
      <c r="H19" s="861" t="s">
        <v>70</v>
      </c>
      <c r="I19" s="861"/>
      <c r="J19" s="41" t="s">
        <v>71</v>
      </c>
      <c r="K19" s="41" t="s">
        <v>185</v>
      </c>
      <c r="L19" s="861" t="s">
        <v>186</v>
      </c>
      <c r="M19" s="861"/>
      <c r="N19" s="41" t="s">
        <v>210</v>
      </c>
      <c r="O19" s="41" t="s">
        <v>211</v>
      </c>
      <c r="P19" s="861" t="s">
        <v>212</v>
      </c>
      <c r="Q19" s="861"/>
      <c r="R19" s="41" t="s">
        <v>213</v>
      </c>
      <c r="S19" s="41" t="s">
        <v>214</v>
      </c>
    </row>
    <row r="20" spans="1:20" ht="14.25" hidden="1">
      <c r="C20" s="416"/>
      <c r="D20" s="466">
        <v>0</v>
      </c>
      <c r="E20" s="519"/>
      <c r="F20" s="519"/>
      <c r="G20" s="124"/>
      <c r="H20" s="520"/>
      <c r="I20" s="520"/>
      <c r="J20" s="307"/>
      <c r="K20" s="124"/>
      <c r="L20" s="307"/>
      <c r="M20" s="307"/>
      <c r="N20" s="521"/>
      <c r="O20" s="124"/>
      <c r="P20" s="307"/>
      <c r="Q20" s="307"/>
      <c r="R20" s="522"/>
      <c r="S20" s="124"/>
      <c r="T20" s="221"/>
    </row>
    <row r="21" spans="1:20" s="763" customFormat="1" ht="33.75">
      <c r="A21" s="284">
        <v>5</v>
      </c>
      <c r="C21" s="416"/>
      <c r="D21" s="839">
        <v>1</v>
      </c>
      <c r="E21" s="845" t="s">
        <v>663</v>
      </c>
      <c r="F21" s="847" t="s">
        <v>2595</v>
      </c>
      <c r="G21" s="850" t="s">
        <v>87</v>
      </c>
      <c r="H21" s="839"/>
      <c r="I21" s="839">
        <v>1</v>
      </c>
      <c r="J21" s="841" t="s">
        <v>2837</v>
      </c>
      <c r="K21" s="836" t="s">
        <v>87</v>
      </c>
      <c r="L21" s="844"/>
      <c r="M21" s="844" t="s">
        <v>95</v>
      </c>
      <c r="N21" s="834"/>
      <c r="O21" s="836" t="s">
        <v>86</v>
      </c>
      <c r="P21" s="766"/>
      <c r="Q21" s="766" t="s">
        <v>95</v>
      </c>
      <c r="R21" s="790" t="s">
        <v>2839</v>
      </c>
      <c r="S21" s="765"/>
    </row>
    <row r="22" spans="1:20" s="775" customFormat="1" ht="33.75">
      <c r="A22" s="284"/>
      <c r="C22" s="181"/>
      <c r="D22" s="839"/>
      <c r="E22" s="845"/>
      <c r="F22" s="848"/>
      <c r="G22" s="850"/>
      <c r="H22" s="839"/>
      <c r="I22" s="839"/>
      <c r="J22" s="842"/>
      <c r="K22" s="837"/>
      <c r="L22" s="844"/>
      <c r="M22" s="844"/>
      <c r="N22" s="834"/>
      <c r="O22" s="837"/>
      <c r="P22" s="773"/>
      <c r="Q22" s="776" t="s">
        <v>51</v>
      </c>
      <c r="R22" s="790" t="s">
        <v>2840</v>
      </c>
      <c r="S22" s="782"/>
    </row>
    <row r="23" spans="1:20" s="775" customFormat="1" ht="33.75">
      <c r="A23" s="284"/>
      <c r="C23" s="181"/>
      <c r="D23" s="839"/>
      <c r="E23" s="845"/>
      <c r="F23" s="848"/>
      <c r="G23" s="850"/>
      <c r="H23" s="839"/>
      <c r="I23" s="839"/>
      <c r="J23" s="842"/>
      <c r="K23" s="837"/>
      <c r="L23" s="844"/>
      <c r="M23" s="844"/>
      <c r="N23" s="834"/>
      <c r="O23" s="837"/>
      <c r="P23" s="773"/>
      <c r="Q23" s="776" t="s">
        <v>52</v>
      </c>
      <c r="R23" s="790" t="s">
        <v>2841</v>
      </c>
      <c r="S23" s="782"/>
    </row>
    <row r="24" spans="1:20" s="775" customFormat="1" ht="33.75">
      <c r="A24" s="284"/>
      <c r="C24" s="181"/>
      <c r="D24" s="839"/>
      <c r="E24" s="845"/>
      <c r="F24" s="848"/>
      <c r="G24" s="850"/>
      <c r="H24" s="839"/>
      <c r="I24" s="839"/>
      <c r="J24" s="842"/>
      <c r="K24" s="837"/>
      <c r="L24" s="844"/>
      <c r="M24" s="844"/>
      <c r="N24" s="834"/>
      <c r="O24" s="837"/>
      <c r="P24" s="773"/>
      <c r="Q24" s="776" t="s">
        <v>53</v>
      </c>
      <c r="R24" s="790" t="s">
        <v>2842</v>
      </c>
      <c r="S24" s="782"/>
    </row>
    <row r="25" spans="1:20" s="775" customFormat="1" ht="33.75">
      <c r="A25" s="284"/>
      <c r="C25" s="181"/>
      <c r="D25" s="839"/>
      <c r="E25" s="845"/>
      <c r="F25" s="848"/>
      <c r="G25" s="850"/>
      <c r="H25" s="839"/>
      <c r="I25" s="839"/>
      <c r="J25" s="842"/>
      <c r="K25" s="837"/>
      <c r="L25" s="844"/>
      <c r="M25" s="844"/>
      <c r="N25" s="834"/>
      <c r="O25" s="837"/>
      <c r="P25" s="773"/>
      <c r="Q25" s="776" t="s">
        <v>70</v>
      </c>
      <c r="R25" s="790" t="s">
        <v>2843</v>
      </c>
      <c r="S25" s="782"/>
    </row>
    <row r="26" spans="1:20" s="775" customFormat="1" ht="33.75">
      <c r="A26" s="284"/>
      <c r="C26" s="181"/>
      <c r="D26" s="839"/>
      <c r="E26" s="845"/>
      <c r="F26" s="848"/>
      <c r="G26" s="850"/>
      <c r="H26" s="839"/>
      <c r="I26" s="839"/>
      <c r="J26" s="842"/>
      <c r="K26" s="837"/>
      <c r="L26" s="844"/>
      <c r="M26" s="844"/>
      <c r="N26" s="834"/>
      <c r="O26" s="837"/>
      <c r="P26" s="773"/>
      <c r="Q26" s="776" t="s">
        <v>71</v>
      </c>
      <c r="R26" s="790" t="s">
        <v>2844</v>
      </c>
      <c r="S26" s="782"/>
    </row>
    <row r="27" spans="1:20" s="775" customFormat="1" ht="33.75">
      <c r="A27" s="284"/>
      <c r="C27" s="181"/>
      <c r="D27" s="839"/>
      <c r="E27" s="845"/>
      <c r="F27" s="848"/>
      <c r="G27" s="850"/>
      <c r="H27" s="839"/>
      <c r="I27" s="839"/>
      <c r="J27" s="842"/>
      <c r="K27" s="837"/>
      <c r="L27" s="844"/>
      <c r="M27" s="844"/>
      <c r="N27" s="834"/>
      <c r="O27" s="837"/>
      <c r="P27" s="773"/>
      <c r="Q27" s="776" t="s">
        <v>185</v>
      </c>
      <c r="R27" s="790" t="s">
        <v>2845</v>
      </c>
      <c r="S27" s="782"/>
    </row>
    <row r="28" spans="1:20" s="775" customFormat="1" ht="33.75">
      <c r="A28" s="284"/>
      <c r="C28" s="181"/>
      <c r="D28" s="839"/>
      <c r="E28" s="845"/>
      <c r="F28" s="848"/>
      <c r="G28" s="850"/>
      <c r="H28" s="839"/>
      <c r="I28" s="839"/>
      <c r="J28" s="842"/>
      <c r="K28" s="837"/>
      <c r="L28" s="844"/>
      <c r="M28" s="844"/>
      <c r="N28" s="834"/>
      <c r="O28" s="837"/>
      <c r="P28" s="773"/>
      <c r="Q28" s="776" t="s">
        <v>186</v>
      </c>
      <c r="R28" s="790" t="s">
        <v>2846</v>
      </c>
      <c r="S28" s="782"/>
    </row>
    <row r="29" spans="1:20" s="763" customFormat="1" ht="17.100000000000001" customHeight="1">
      <c r="A29" s="284"/>
      <c r="C29" s="181"/>
      <c r="D29" s="840"/>
      <c r="E29" s="846"/>
      <c r="F29" s="848"/>
      <c r="G29" s="838"/>
      <c r="H29" s="840"/>
      <c r="I29" s="840"/>
      <c r="J29" s="842"/>
      <c r="K29" s="838"/>
      <c r="L29" s="840"/>
      <c r="M29" s="840"/>
      <c r="N29" s="835"/>
      <c r="O29" s="838"/>
      <c r="P29" s="308"/>
      <c r="Q29" s="121"/>
      <c r="R29" s="121"/>
      <c r="S29" s="122"/>
    </row>
    <row r="30" spans="1:20" s="763" customFormat="1" ht="15" customHeight="1">
      <c r="A30" s="284"/>
      <c r="C30" s="181"/>
      <c r="D30" s="840"/>
      <c r="E30" s="846"/>
      <c r="F30" s="848"/>
      <c r="G30" s="838"/>
      <c r="H30" s="840"/>
      <c r="I30" s="840"/>
      <c r="J30" s="843"/>
      <c r="K30" s="838"/>
      <c r="L30" s="120"/>
      <c r="M30" s="121"/>
      <c r="N30" s="121"/>
      <c r="O30" s="121"/>
      <c r="P30" s="121"/>
      <c r="Q30" s="121"/>
      <c r="R30" s="121"/>
      <c r="S30" s="122"/>
    </row>
    <row r="31" spans="1:20" s="763" customFormat="1" ht="15" customHeight="1">
      <c r="A31" s="284"/>
      <c r="C31" s="181"/>
      <c r="D31" s="840"/>
      <c r="E31" s="846"/>
      <c r="F31" s="849"/>
      <c r="G31" s="838"/>
      <c r="H31" s="120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</row>
    <row r="32" spans="1:20" ht="17.100000000000001" customHeight="1"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</row>
    <row r="33" ht="3" customHeight="1"/>
    <row r="34" hidden="1"/>
    <row r="35" ht="0.95" customHeight="1"/>
    <row r="36" ht="23.25" customHeight="1"/>
    <row r="37" ht="3" customHeight="1"/>
  </sheetData>
  <sheetProtection algorithmName="SHA-512" hashValue="CF8Kbfq+G+B4fqAMTAdAoArmU5kS3ZxruDKXfmHiG3iiSJ/cZ/u4gWH4Bc++5wha6M2MAHs95DrvQBq5kuTT9w==" saltValue="HCc3M8pp/leQOtuD91gHpg==" spinCount="100000" sheet="1" objects="1" scenarios="1" formatColumns="0" formatRows="0"/>
  <dataConsolidate link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31"/>
    <mergeCell ref="E21:E31"/>
    <mergeCell ref="F21:F31"/>
    <mergeCell ref="G21:G31"/>
    <mergeCell ref="H21:H30"/>
    <mergeCell ref="N21:N29"/>
    <mergeCell ref="O21:O29"/>
    <mergeCell ref="I21:I30"/>
    <mergeCell ref="J21:J30"/>
    <mergeCell ref="K21:K30"/>
    <mergeCell ref="L21:L29"/>
    <mergeCell ref="M21:M29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allowBlank="1" showInputMessage="1" showErrorMessage="1" prompt="Для выбора выполните двойной щелчок левой клавиши мыши по соответствующей ячейке." sqref="G11 K21:K28 O21:O28 G21:G28" xr:uid="{00000000-0002-0000-05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9" xr:uid="{00000000-0002-0000-0500-000002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:F28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J21:J28 R21:S28" xr:uid="{00000000-0002-0000-0500-000004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2:E28" xr:uid="{00000000-0002-0000-0500-000005000000}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63" t="s">
        <v>531</v>
      </c>
      <c r="G2" s="864"/>
      <c r="H2" s="865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14.12.2022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/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49" t="e">
        <f ca="1">"3." &amp;mergeValue(A9)</f>
        <v>#NAME?</v>
      </c>
      <c r="G9" s="536" t="s">
        <v>535</v>
      </c>
      <c r="H9" s="429"/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0"/>
      <c r="D11" s="460"/>
      <c r="F11" s="449" t="e">
        <f ca="1">"4."&amp;mergeValue(A11) &amp;"."&amp;mergeValue(B11)</f>
        <v>#NAME?</v>
      </c>
      <c r="G11" s="436" t="s">
        <v>634</v>
      </c>
      <c r="H11" s="429" t="str">
        <f>IF(region_name="","",region_name)</f>
        <v>Республика Татарстан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7"/>
      <c r="B13" s="867"/>
      <c r="C13" s="867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/>
      <c r="I13" s="868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7"/>
      <c r="B14" s="867"/>
      <c r="C14" s="867"/>
      <c r="D14" s="460"/>
      <c r="F14" s="454"/>
      <c r="G14" s="161" t="s">
        <v>4</v>
      </c>
      <c r="H14" s="459"/>
      <c r="I14" s="868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7"/>
      <c r="B15" s="867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7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62" t="s">
        <v>635</v>
      </c>
      <c r="H19" s="862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63" t="s">
        <v>667</v>
      </c>
      <c r="M5" s="864"/>
      <c r="N5" s="864"/>
      <c r="O5" s="864"/>
      <c r="P5" s="864"/>
      <c r="Q5" s="864"/>
      <c r="R5" s="864"/>
      <c r="S5" s="864"/>
      <c r="T5" s="864"/>
      <c r="U5" s="865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881" t="str">
        <f>IF(NameOrPr_ch="",IF(NameOrPr="","",NameOrPr),NameOrPr_ch)</f>
        <v>Государственный комитет Республики Татарстан по тарифам</v>
      </c>
      <c r="P7" s="881"/>
      <c r="Q7" s="881"/>
      <c r="R7" s="881"/>
      <c r="S7" s="881"/>
      <c r="T7" s="881"/>
      <c r="U7" s="881"/>
      <c r="V7" s="881"/>
      <c r="W7" s="759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34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881" t="str">
        <f>IF(datePr_ch="",IF(datePr="","",datePr),datePr_ch)</f>
        <v>18.11.2022</v>
      </c>
      <c r="P8" s="881"/>
      <c r="Q8" s="881"/>
      <c r="R8" s="881"/>
      <c r="S8" s="881"/>
      <c r="T8" s="881"/>
      <c r="U8" s="881"/>
      <c r="V8" s="881"/>
      <c r="W8" s="759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34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881" t="str">
        <f>IF(numberPr_ch="",IF(numberPr="","",numberPr),numberPr_ch)</f>
        <v>642-217/кс-2022</v>
      </c>
      <c r="P9" s="881"/>
      <c r="Q9" s="881"/>
      <c r="R9" s="881"/>
      <c r="S9" s="881"/>
      <c r="T9" s="881"/>
      <c r="U9" s="881"/>
      <c r="V9" s="881"/>
      <c r="W9" s="759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34" s="438" customFormat="1" ht="18.75">
      <c r="G10" s="439"/>
      <c r="H10" s="439"/>
      <c r="L10" s="437"/>
      <c r="M10" s="451" t="s">
        <v>541</v>
      </c>
      <c r="N10" s="452"/>
      <c r="O10" s="881" t="str">
        <f>IF(IstPub_ch="",IF(IstPub="","",IstPub),IstPub_ch)</f>
        <v>Официальный сайт правовой информации Министерства юстиции РТ:  http//pravo.tatarstan.ru</v>
      </c>
      <c r="P10" s="881"/>
      <c r="Q10" s="881"/>
      <c r="R10" s="881"/>
      <c r="S10" s="881"/>
      <c r="T10" s="881"/>
      <c r="U10" s="881"/>
      <c r="V10" s="881"/>
      <c r="W10" s="759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34" s="240" customFormat="1" ht="15.75" hidden="1" customHeight="1">
      <c r="G11" s="239"/>
      <c r="H11" s="239"/>
      <c r="L11" s="880"/>
      <c r="M11" s="880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84"/>
      <c r="P12" s="884"/>
      <c r="Q12" s="884"/>
      <c r="R12" s="884"/>
      <c r="S12" s="884"/>
      <c r="T12" s="884"/>
      <c r="U12" s="884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 t="s">
        <v>486</v>
      </c>
    </row>
    <row r="14" spans="7:34" ht="15" customHeight="1">
      <c r="J14" s="85"/>
      <c r="K14" s="85"/>
      <c r="L14" s="819" t="s">
        <v>94</v>
      </c>
      <c r="M14" s="819" t="s">
        <v>410</v>
      </c>
      <c r="N14" s="819"/>
      <c r="O14" s="870" t="s">
        <v>504</v>
      </c>
      <c r="P14" s="870"/>
      <c r="Q14" s="870"/>
      <c r="R14" s="870"/>
      <c r="S14" s="870"/>
      <c r="T14" s="870"/>
      <c r="U14" s="819" t="s">
        <v>343</v>
      </c>
      <c r="V14" s="882" t="s">
        <v>277</v>
      </c>
      <c r="W14" s="819"/>
    </row>
    <row r="15" spans="7:34" ht="14.25" customHeight="1">
      <c r="J15" s="85"/>
      <c r="K15" s="85"/>
      <c r="L15" s="819"/>
      <c r="M15" s="819"/>
      <c r="N15" s="819"/>
      <c r="O15" s="237" t="s">
        <v>505</v>
      </c>
      <c r="P15" s="876" t="s">
        <v>273</v>
      </c>
      <c r="Q15" s="876"/>
      <c r="R15" s="851" t="s">
        <v>506</v>
      </c>
      <c r="S15" s="851"/>
      <c r="T15" s="851"/>
      <c r="U15" s="819"/>
      <c r="V15" s="882"/>
      <c r="W15" s="819"/>
    </row>
    <row r="16" spans="7:34" ht="33.75" customHeight="1">
      <c r="J16" s="85"/>
      <c r="K16" s="85"/>
      <c r="L16" s="819"/>
      <c r="M16" s="819"/>
      <c r="N16" s="819"/>
      <c r="O16" s="411" t="s">
        <v>507</v>
      </c>
      <c r="P16" s="412" t="s">
        <v>508</v>
      </c>
      <c r="Q16" s="412" t="s">
        <v>390</v>
      </c>
      <c r="R16" s="413" t="s">
        <v>276</v>
      </c>
      <c r="S16" s="877" t="s">
        <v>275</v>
      </c>
      <c r="T16" s="877"/>
      <c r="U16" s="819"/>
      <c r="V16" s="882"/>
      <c r="W16" s="819"/>
    </row>
    <row r="17" spans="1:35" ht="12" customHeight="1">
      <c r="J17" s="85"/>
      <c r="K17" s="234">
        <v>1</v>
      </c>
      <c r="L17" s="562" t="s">
        <v>95</v>
      </c>
      <c r="M17" s="562" t="s">
        <v>51</v>
      </c>
      <c r="N17" s="568" t="str">
        <f ca="1">OFFSET(N17,0,-1)</f>
        <v>2</v>
      </c>
      <c r="O17" s="563">
        <f ca="1">OFFSET(O17,0,-1)+1</f>
        <v>3</v>
      </c>
      <c r="P17" s="563">
        <f ca="1">OFFSET(P17,0,-1)+1</f>
        <v>4</v>
      </c>
      <c r="Q17" s="563">
        <f ca="1">OFFSET(Q17,0,-1)+1</f>
        <v>5</v>
      </c>
      <c r="R17" s="563">
        <f ca="1">OFFSET(R17,0,-1)+1</f>
        <v>6</v>
      </c>
      <c r="S17" s="883">
        <f ca="1">OFFSET(S17,0,-1)+1</f>
        <v>7</v>
      </c>
      <c r="T17" s="883"/>
      <c r="U17" s="563">
        <f ca="1">OFFSET(U17,0,-2)+1</f>
        <v>8</v>
      </c>
      <c r="V17" s="568">
        <f ca="1">OFFSET(V17,0,-1)</f>
        <v>8</v>
      </c>
      <c r="W17" s="563">
        <f ca="1">OFFSET(W17,0,-1)+1</f>
        <v>9</v>
      </c>
    </row>
    <row r="18" spans="1:35" ht="22.5">
      <c r="A18" s="871">
        <v>1</v>
      </c>
      <c r="B18" s="608"/>
      <c r="C18" s="608"/>
      <c r="D18" s="608"/>
      <c r="E18" s="609"/>
      <c r="F18" s="609"/>
      <c r="G18" s="610"/>
      <c r="H18" s="385"/>
      <c r="I18" s="318"/>
      <c r="J18" s="177"/>
      <c r="K18" s="177"/>
      <c r="L18" s="554" t="e">
        <f ca="1">mergeValue(A18)</f>
        <v>#NAME?</v>
      </c>
      <c r="M18" s="561" t="s">
        <v>23</v>
      </c>
      <c r="N18" s="567"/>
      <c r="O18" s="849"/>
      <c r="P18" s="849"/>
      <c r="Q18" s="849"/>
      <c r="R18" s="849"/>
      <c r="S18" s="849"/>
      <c r="T18" s="849"/>
      <c r="U18" s="849"/>
      <c r="V18" s="849"/>
      <c r="W18" s="685" t="s">
        <v>513</v>
      </c>
    </row>
    <row r="19" spans="1:35" ht="22.5">
      <c r="A19" s="871"/>
      <c r="B19" s="871">
        <v>1</v>
      </c>
      <c r="C19" s="608"/>
      <c r="D19" s="608"/>
      <c r="E19" s="611"/>
      <c r="F19" s="610"/>
      <c r="G19" s="610"/>
      <c r="H19" s="385"/>
      <c r="I19" s="194"/>
      <c r="J19" s="178"/>
      <c r="K19" s="35"/>
      <c r="L19" s="315" t="e">
        <f ca="1">mergeValue(A19) &amp;"."&amp; mergeValue(B19)</f>
        <v>#NAME?</v>
      </c>
      <c r="M19" s="157" t="s">
        <v>18</v>
      </c>
      <c r="N19" s="267"/>
      <c r="O19" s="869"/>
      <c r="P19" s="869"/>
      <c r="Q19" s="869"/>
      <c r="R19" s="869"/>
      <c r="S19" s="869"/>
      <c r="T19" s="869"/>
      <c r="U19" s="869"/>
      <c r="V19" s="869"/>
      <c r="W19" s="532" t="s">
        <v>514</v>
      </c>
    </row>
    <row r="20" spans="1:35" ht="45">
      <c r="A20" s="871"/>
      <c r="B20" s="871"/>
      <c r="C20" s="871">
        <v>1</v>
      </c>
      <c r="D20" s="608"/>
      <c r="E20" s="611"/>
      <c r="F20" s="610"/>
      <c r="G20" s="610"/>
      <c r="H20" s="385"/>
      <c r="I20" s="319"/>
      <c r="J20" s="178"/>
      <c r="K20" s="100"/>
      <c r="L20" s="315" t="e">
        <f ca="1">mergeValue(A20) &amp;"."&amp; mergeValue(B20)&amp;"."&amp; mergeValue(C20)</f>
        <v>#NAME?</v>
      </c>
      <c r="M20" s="158" t="s">
        <v>646</v>
      </c>
      <c r="N20" s="267"/>
      <c r="O20" s="869"/>
      <c r="P20" s="869"/>
      <c r="Q20" s="869"/>
      <c r="R20" s="869"/>
      <c r="S20" s="869"/>
      <c r="T20" s="869"/>
      <c r="U20" s="869"/>
      <c r="V20" s="869"/>
      <c r="W20" s="532" t="s">
        <v>647</v>
      </c>
      <c r="AA20" s="293"/>
    </row>
    <row r="21" spans="1:35" ht="33.75">
      <c r="A21" s="871"/>
      <c r="B21" s="871"/>
      <c r="C21" s="871"/>
      <c r="D21" s="871">
        <v>1</v>
      </c>
      <c r="E21" s="611"/>
      <c r="F21" s="610"/>
      <c r="G21" s="610"/>
      <c r="H21" s="884"/>
      <c r="I21" s="890"/>
      <c r="J21" s="178"/>
      <c r="K21" s="100"/>
      <c r="L21" s="315" t="e">
        <f ca="1">mergeValue(A21) &amp;"."&amp; mergeValue(B21)&amp;"."&amp; mergeValue(C21)&amp;"."&amp; mergeValue(D21)</f>
        <v>#NAME?</v>
      </c>
      <c r="M21" s="159" t="s">
        <v>411</v>
      </c>
      <c r="N21" s="267"/>
      <c r="O21" s="885"/>
      <c r="P21" s="885"/>
      <c r="Q21" s="885"/>
      <c r="R21" s="885"/>
      <c r="S21" s="885"/>
      <c r="T21" s="885"/>
      <c r="U21" s="885"/>
      <c r="V21" s="885"/>
      <c r="W21" s="532" t="s">
        <v>677</v>
      </c>
      <c r="AA21" s="293"/>
    </row>
    <row r="22" spans="1:35" ht="33.75">
      <c r="A22" s="871"/>
      <c r="B22" s="871"/>
      <c r="C22" s="871"/>
      <c r="D22" s="871"/>
      <c r="E22" s="872" t="s">
        <v>95</v>
      </c>
      <c r="F22" s="608"/>
      <c r="G22" s="610"/>
      <c r="H22" s="884"/>
      <c r="I22" s="890"/>
      <c r="J22" s="884"/>
      <c r="K22" s="100"/>
      <c r="L22" s="315" t="e">
        <f ca="1">mergeValue(A22) &amp;"."&amp; mergeValue(B22)&amp;"."&amp; mergeValue(C22)&amp;"."&amp; mergeValue(D22)&amp;"."&amp; mergeValue(E22)</f>
        <v>#NAME?</v>
      </c>
      <c r="M22" s="169" t="s">
        <v>10</v>
      </c>
      <c r="N22" s="268"/>
      <c r="O22" s="887"/>
      <c r="P22" s="887"/>
      <c r="Q22" s="887"/>
      <c r="R22" s="887"/>
      <c r="S22" s="887"/>
      <c r="T22" s="887"/>
      <c r="U22" s="887"/>
      <c r="V22" s="888"/>
      <c r="W22" s="532" t="s">
        <v>515</v>
      </c>
      <c r="Y22" s="293" t="e">
        <f ca="1">strCheckUnique(Z22:Z25)</f>
        <v>#NAME?</v>
      </c>
      <c r="AA22" s="293"/>
    </row>
    <row r="23" spans="1:35" ht="156" customHeight="1">
      <c r="A23" s="871"/>
      <c r="B23" s="871"/>
      <c r="C23" s="871"/>
      <c r="D23" s="871"/>
      <c r="E23" s="872"/>
      <c r="F23" s="675">
        <v>1</v>
      </c>
      <c r="G23" s="608"/>
      <c r="H23" s="884"/>
      <c r="I23" s="890"/>
      <c r="J23" s="884"/>
      <c r="K23" s="319"/>
      <c r="L23" s="315" t="e">
        <f ca="1">mergeValue(A23) &amp;"."&amp; mergeValue(B23)&amp;"."&amp; mergeValue(C23)&amp;"."&amp; mergeValue(D23)&amp;"."&amp; mergeValue(E23)&amp;"."&amp; mergeValue(F23)</f>
        <v>#NAME?</v>
      </c>
      <c r="M23" s="739"/>
      <c r="N23" s="889"/>
      <c r="O23" s="189"/>
      <c r="P23" s="189"/>
      <c r="Q23" s="189"/>
      <c r="R23" s="878"/>
      <c r="S23" s="879" t="s">
        <v>86</v>
      </c>
      <c r="T23" s="878"/>
      <c r="U23" s="879" t="s">
        <v>87</v>
      </c>
      <c r="V23" s="658"/>
      <c r="W23" s="873" t="s">
        <v>680</v>
      </c>
      <c r="X23" s="279" t="e">
        <f ca="1">strCheckDate(O24:V24)</f>
        <v>#NAME?</v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1"/>
      <c r="B24" s="871"/>
      <c r="C24" s="871"/>
      <c r="D24" s="871"/>
      <c r="E24" s="872"/>
      <c r="F24" s="675"/>
      <c r="G24" s="608"/>
      <c r="H24" s="884"/>
      <c r="I24" s="890"/>
      <c r="J24" s="884"/>
      <c r="K24" s="319"/>
      <c r="L24" s="168"/>
      <c r="M24" s="198"/>
      <c r="N24" s="889"/>
      <c r="O24" s="280"/>
      <c r="P24" s="277"/>
      <c r="Q24" s="278" t="str">
        <f>R23 &amp; "-" &amp; T23</f>
        <v>-</v>
      </c>
      <c r="R24" s="878"/>
      <c r="S24" s="879"/>
      <c r="T24" s="886"/>
      <c r="U24" s="879"/>
      <c r="V24" s="658"/>
      <c r="W24" s="874"/>
      <c r="AA24" s="293"/>
    </row>
    <row r="25" spans="1:35" customFormat="1" ht="15" customHeight="1">
      <c r="A25" s="871"/>
      <c r="B25" s="871"/>
      <c r="C25" s="871"/>
      <c r="D25" s="871"/>
      <c r="E25" s="872"/>
      <c r="F25" s="612"/>
      <c r="G25" s="610"/>
      <c r="H25" s="884"/>
      <c r="I25" s="890"/>
      <c r="J25" s="884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75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1"/>
      <c r="B26" s="871"/>
      <c r="C26" s="871"/>
      <c r="D26" s="871"/>
      <c r="E26" s="611"/>
      <c r="F26" s="612"/>
      <c r="G26" s="610"/>
      <c r="H26" s="884"/>
      <c r="I26" s="890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1"/>
      <c r="B27" s="871"/>
      <c r="C27" s="871"/>
      <c r="D27" s="613"/>
      <c r="E27" s="613"/>
      <c r="F27" s="614"/>
      <c r="G27" s="613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1"/>
      <c r="B28" s="871"/>
      <c r="C28" s="613"/>
      <c r="D28" s="613"/>
      <c r="E28" s="613"/>
      <c r="F28" s="614"/>
      <c r="G28" s="613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1"/>
      <c r="B29" s="613"/>
      <c r="C29" s="613"/>
      <c r="D29" s="613"/>
      <c r="E29" s="613"/>
      <c r="F29" s="614"/>
      <c r="G29" s="613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7">
        <v>1</v>
      </c>
      <c r="M32" s="862" t="s">
        <v>709</v>
      </c>
      <c r="N32" s="862"/>
      <c r="O32" s="862"/>
      <c r="P32" s="862"/>
      <c r="Q32" s="862"/>
      <c r="R32" s="862"/>
      <c r="S32" s="862"/>
      <c r="T32" s="862"/>
      <c r="U32" s="862"/>
      <c r="V32" s="862"/>
    </row>
  </sheetData>
  <sheetProtection password="FA9C" sheet="1" objects="1" scenarios="1" formatColumns="0" formatRows="0"/>
  <dataConsolidate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 xr:uid="{00000000-0002-0000-07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7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5">
    <tabColor theme="0" tint="-0.249977111117893"/>
  </sheetPr>
  <dimension ref="A1:T57"/>
  <sheetViews>
    <sheetView showGridLines="0" topLeftCell="E1" zoomScaleNormal="100" workbookViewId="0">
      <selection activeCell="G71" sqref="G71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63" t="s">
        <v>531</v>
      </c>
      <c r="G2" s="864"/>
      <c r="H2" s="865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14.12.2022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 t="str">
        <f>IF('Перечень тарифов'!R21="","наименование отсутствует","" &amp; 'Перечень тарифов'!R21 &amp; "")</f>
        <v>с наружной сетью ГВС с изолированными стояками с полотенцесушителями</v>
      </c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49" t="e">
        <f ca="1">"3." &amp;mergeValue(A9)</f>
        <v>#NAME?</v>
      </c>
      <c r="G9" s="536" t="s">
        <v>535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0"/>
      <c r="D11" s="460"/>
      <c r="F11" s="449" t="e">
        <f ca="1">"4."&amp;mergeValue(A11) &amp;"."&amp;mergeValue(B11)</f>
        <v>#NAME?</v>
      </c>
      <c r="G11" s="436" t="s">
        <v>634</v>
      </c>
      <c r="H11" s="429" t="str">
        <f>IF(region_name="","",region_name)</f>
        <v>Республика Татарстан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 t="str">
        <f>IF(Территории!H13="","","" &amp; Территории!H13 &amp; "")</f>
        <v>Город Казань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7"/>
      <c r="B13" s="867"/>
      <c r="C13" s="867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 t="str">
        <f>IF(Территории!R14="","","" &amp; Территории!R14 &amp; "")</f>
        <v>Город Казань (92701000)</v>
      </c>
      <c r="I13" s="779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6" customFormat="1" ht="45">
      <c r="A14" s="867">
        <v>2</v>
      </c>
      <c r="B14" s="671"/>
      <c r="C14" s="671"/>
      <c r="D14" s="671"/>
      <c r="F14" s="785" t="e">
        <f ca="1">"2." &amp;mergeValue(A14)</f>
        <v>#NAME?</v>
      </c>
      <c r="G14" s="536" t="s">
        <v>534</v>
      </c>
      <c r="H14" s="780" t="str">
        <f>IF('Перечень тарифов'!R22="","наименование отсутствует","" &amp; 'Перечень тарифов'!R22 &amp; "")</f>
        <v>с наружной сетью ГВС с изолированными стояками без полотенцесушителей</v>
      </c>
      <c r="I14" s="732" t="s">
        <v>632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67"/>
      <c r="B15" s="671"/>
      <c r="C15" s="671"/>
      <c r="D15" s="671"/>
      <c r="F15" s="785" t="e">
        <f ca="1">"3." &amp;mergeValue(A15)</f>
        <v>#NAME?</v>
      </c>
      <c r="G15" s="536" t="s">
        <v>535</v>
      </c>
      <c r="H15" s="780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630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67"/>
      <c r="B16" s="671"/>
      <c r="C16" s="671"/>
      <c r="D16" s="671"/>
      <c r="F16" s="785" t="e">
        <f ca="1">"4."&amp;mergeValue(A16)</f>
        <v>#NAME?</v>
      </c>
      <c r="G16" s="536" t="s">
        <v>536</v>
      </c>
      <c r="H16" s="787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67"/>
      <c r="B17" s="867">
        <v>1</v>
      </c>
      <c r="C17" s="778"/>
      <c r="D17" s="778"/>
      <c r="F17" s="785" t="e">
        <f ca="1">"4."&amp;mergeValue(A17) &amp;"."&amp;mergeValue(B17)</f>
        <v>#NAME?</v>
      </c>
      <c r="G17" s="436" t="s">
        <v>634</v>
      </c>
      <c r="H17" s="780" t="str">
        <f>IF(region_name="","",region_name)</f>
        <v>Республика Татарстан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67"/>
      <c r="B18" s="867"/>
      <c r="C18" s="867">
        <v>1</v>
      </c>
      <c r="D18" s="778"/>
      <c r="F18" s="785" t="e">
        <f ca="1">"4."&amp;mergeValue(A18) &amp;"."&amp;mergeValue(B18)&amp;"."&amp;mergeValue(C18)</f>
        <v>#NAME?</v>
      </c>
      <c r="G18" s="457" t="s">
        <v>537</v>
      </c>
      <c r="H18" s="780" t="str">
        <f>IF(Территории!H13="","","" &amp; Территории!H13 &amp; "")</f>
        <v>Город Казань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67"/>
      <c r="B19" s="867"/>
      <c r="C19" s="867"/>
      <c r="D19" s="778">
        <v>1</v>
      </c>
      <c r="F19" s="785" t="e">
        <f ca="1">"4."&amp;mergeValue(A19) &amp;"."&amp;mergeValue(B19)&amp;"."&amp;mergeValue(C19)&amp;"."&amp;mergeValue(D19)</f>
        <v>#NAME?</v>
      </c>
      <c r="G19" s="539" t="s">
        <v>538</v>
      </c>
      <c r="H19" s="780" t="str">
        <f>IF(Территории!R14="","","" &amp; Территории!R14 &amp; "")</f>
        <v>Город Казань (92701000)</v>
      </c>
      <c r="I19" s="779" t="s">
        <v>633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656" customFormat="1" ht="45">
      <c r="A20" s="867">
        <v>3</v>
      </c>
      <c r="B20" s="671"/>
      <c r="C20" s="671"/>
      <c r="D20" s="671"/>
      <c r="F20" s="785" t="e">
        <f ca="1">"2." &amp;mergeValue(A20)</f>
        <v>#NAME?</v>
      </c>
      <c r="G20" s="536" t="s">
        <v>534</v>
      </c>
      <c r="H20" s="780" t="str">
        <f>IF('Перечень тарифов'!R23="","наименование отсутствует","" &amp; 'Перечень тарифов'!R23 &amp; "")</f>
        <v>с наружной сетью ГВС с неизолированными стояками с полотенцесушителями</v>
      </c>
      <c r="I20" s="732" t="s">
        <v>632</v>
      </c>
      <c r="J20" s="448"/>
      <c r="K20" s="671"/>
      <c r="L20" s="671"/>
      <c r="M20" s="671"/>
      <c r="N20" s="671"/>
      <c r="O20" s="671"/>
      <c r="P20" s="671"/>
      <c r="Q20" s="671"/>
      <c r="R20" s="671"/>
      <c r="S20" s="671"/>
      <c r="T20" s="671"/>
    </row>
    <row r="21" spans="1:20" s="656" customFormat="1" ht="22.5">
      <c r="A21" s="867"/>
      <c r="B21" s="671"/>
      <c r="C21" s="671"/>
      <c r="D21" s="671"/>
      <c r="F21" s="785" t="e">
        <f ca="1">"3." &amp;mergeValue(A21)</f>
        <v>#NAME?</v>
      </c>
      <c r="G21" s="536" t="s">
        <v>535</v>
      </c>
      <c r="H21" s="780" t="str">
        <f>IF('Перечень тарифов'!F21="","наименование отсутствует","" &amp; 'Перечень тарифов'!F21 &amp; "")</f>
        <v>Горячее водоснабжение</v>
      </c>
      <c r="I21" s="732" t="s">
        <v>630</v>
      </c>
      <c r="J21" s="448"/>
      <c r="K21" s="671"/>
      <c r="L21" s="671"/>
      <c r="M21" s="671"/>
      <c r="N21" s="671"/>
      <c r="O21" s="671"/>
      <c r="P21" s="671"/>
      <c r="Q21" s="671"/>
      <c r="R21" s="671"/>
      <c r="S21" s="671"/>
      <c r="T21" s="671"/>
    </row>
    <row r="22" spans="1:20" s="656" customFormat="1" ht="22.5">
      <c r="A22" s="867"/>
      <c r="B22" s="671"/>
      <c r="C22" s="671"/>
      <c r="D22" s="671"/>
      <c r="F22" s="785" t="e">
        <f ca="1">"4."&amp;mergeValue(A22)</f>
        <v>#NAME?</v>
      </c>
      <c r="G22" s="536" t="s">
        <v>536</v>
      </c>
      <c r="H22" s="787" t="s">
        <v>489</v>
      </c>
      <c r="I22" s="732"/>
      <c r="J22" s="448"/>
      <c r="K22" s="671"/>
      <c r="L22" s="671"/>
      <c r="M22" s="671"/>
      <c r="N22" s="671"/>
      <c r="O22" s="671"/>
      <c r="P22" s="671"/>
      <c r="Q22" s="671"/>
      <c r="R22" s="671"/>
      <c r="S22" s="671"/>
      <c r="T22" s="671"/>
    </row>
    <row r="23" spans="1:20" s="656" customFormat="1" ht="18.75">
      <c r="A23" s="867"/>
      <c r="B23" s="867">
        <v>1</v>
      </c>
      <c r="C23" s="778"/>
      <c r="D23" s="778"/>
      <c r="F23" s="785" t="e">
        <f ca="1">"4."&amp;mergeValue(A23) &amp;"."&amp;mergeValue(B23)</f>
        <v>#NAME?</v>
      </c>
      <c r="G23" s="436" t="s">
        <v>634</v>
      </c>
      <c r="H23" s="780" t="str">
        <f>IF(region_name="","",region_name)</f>
        <v>Республика Татарстан</v>
      </c>
      <c r="I23" s="732" t="s">
        <v>539</v>
      </c>
      <c r="J23" s="448"/>
      <c r="K23" s="671"/>
      <c r="L23" s="671"/>
      <c r="M23" s="671"/>
      <c r="N23" s="671"/>
      <c r="O23" s="671"/>
      <c r="P23" s="671"/>
      <c r="Q23" s="671"/>
      <c r="R23" s="671"/>
      <c r="S23" s="671"/>
      <c r="T23" s="671"/>
    </row>
    <row r="24" spans="1:20" s="656" customFormat="1" ht="22.5">
      <c r="A24" s="867"/>
      <c r="B24" s="867"/>
      <c r="C24" s="867">
        <v>1</v>
      </c>
      <c r="D24" s="778"/>
      <c r="F24" s="785" t="e">
        <f ca="1">"4."&amp;mergeValue(A24) &amp;"."&amp;mergeValue(B24)&amp;"."&amp;mergeValue(C24)</f>
        <v>#NAME?</v>
      </c>
      <c r="G24" s="457" t="s">
        <v>537</v>
      </c>
      <c r="H24" s="780" t="str">
        <f>IF(Территории!H13="","","" &amp; Территории!H13 &amp; "")</f>
        <v>Город Казань</v>
      </c>
      <c r="I24" s="732" t="s">
        <v>540</v>
      </c>
      <c r="J24" s="448"/>
      <c r="K24" s="671"/>
      <c r="L24" s="671"/>
      <c r="M24" s="671"/>
      <c r="N24" s="671"/>
      <c r="O24" s="671"/>
      <c r="P24" s="671"/>
      <c r="Q24" s="671"/>
      <c r="R24" s="671"/>
      <c r="S24" s="671"/>
      <c r="T24" s="671"/>
    </row>
    <row r="25" spans="1:20" s="656" customFormat="1" ht="56.25">
      <c r="A25" s="867"/>
      <c r="B25" s="867"/>
      <c r="C25" s="867"/>
      <c r="D25" s="778">
        <v>1</v>
      </c>
      <c r="F25" s="785" t="e">
        <f ca="1">"4."&amp;mergeValue(A25) &amp;"."&amp;mergeValue(B25)&amp;"."&amp;mergeValue(C25)&amp;"."&amp;mergeValue(D25)</f>
        <v>#NAME?</v>
      </c>
      <c r="G25" s="539" t="s">
        <v>538</v>
      </c>
      <c r="H25" s="780" t="str">
        <f>IF(Территории!R14="","","" &amp; Территории!R14 &amp; "")</f>
        <v>Город Казань (92701000)</v>
      </c>
      <c r="I25" s="779" t="s">
        <v>633</v>
      </c>
      <c r="J25" s="448"/>
      <c r="K25" s="671"/>
      <c r="L25" s="671"/>
      <c r="M25" s="671"/>
      <c r="N25" s="671"/>
      <c r="O25" s="671"/>
      <c r="P25" s="671"/>
      <c r="Q25" s="671"/>
      <c r="R25" s="671"/>
      <c r="S25" s="671"/>
      <c r="T25" s="671"/>
    </row>
    <row r="26" spans="1:20" s="656" customFormat="1" ht="45">
      <c r="A26" s="867">
        <v>4</v>
      </c>
      <c r="B26" s="671"/>
      <c r="C26" s="671"/>
      <c r="D26" s="671"/>
      <c r="F26" s="785" t="e">
        <f ca="1">"2." &amp;mergeValue(A26)</f>
        <v>#NAME?</v>
      </c>
      <c r="G26" s="536" t="s">
        <v>534</v>
      </c>
      <c r="H26" s="780" t="str">
        <f>IF('Перечень тарифов'!R24="","наименование отсутствует","" &amp; 'Перечень тарифов'!R24 &amp; "")</f>
        <v>с наружной сетью ГВС с неизолированными стояками без полотенцесушителей</v>
      </c>
      <c r="I26" s="732" t="s">
        <v>632</v>
      </c>
      <c r="J26" s="448"/>
      <c r="K26" s="671"/>
      <c r="L26" s="671"/>
      <c r="M26" s="671"/>
      <c r="N26" s="671"/>
      <c r="O26" s="671"/>
      <c r="P26" s="671"/>
      <c r="Q26" s="671"/>
      <c r="R26" s="671"/>
      <c r="S26" s="671"/>
      <c r="T26" s="671"/>
    </row>
    <row r="27" spans="1:20" s="656" customFormat="1" ht="22.5">
      <c r="A27" s="867"/>
      <c r="B27" s="671"/>
      <c r="C27" s="671"/>
      <c r="D27" s="671"/>
      <c r="F27" s="785" t="e">
        <f ca="1">"3." &amp;mergeValue(A27)</f>
        <v>#NAME?</v>
      </c>
      <c r="G27" s="536" t="s">
        <v>535</v>
      </c>
      <c r="H27" s="780" t="str">
        <f>IF('Перечень тарифов'!F21="","наименование отсутствует","" &amp; 'Перечень тарифов'!F21 &amp; "")</f>
        <v>Горячее водоснабжение</v>
      </c>
      <c r="I27" s="732" t="s">
        <v>630</v>
      </c>
      <c r="J27" s="448"/>
      <c r="K27" s="671"/>
      <c r="L27" s="671"/>
      <c r="M27" s="671"/>
      <c r="N27" s="671"/>
      <c r="O27" s="671"/>
      <c r="P27" s="671"/>
      <c r="Q27" s="671"/>
      <c r="R27" s="671"/>
      <c r="S27" s="671"/>
      <c r="T27" s="671"/>
    </row>
    <row r="28" spans="1:20" s="656" customFormat="1" ht="22.5">
      <c r="A28" s="867"/>
      <c r="B28" s="671"/>
      <c r="C28" s="671"/>
      <c r="D28" s="671"/>
      <c r="F28" s="785" t="e">
        <f ca="1">"4."&amp;mergeValue(A28)</f>
        <v>#NAME?</v>
      </c>
      <c r="G28" s="536" t="s">
        <v>536</v>
      </c>
      <c r="H28" s="787" t="s">
        <v>489</v>
      </c>
      <c r="I28" s="732"/>
      <c r="J28" s="448"/>
      <c r="K28" s="671"/>
      <c r="L28" s="671"/>
      <c r="M28" s="671"/>
      <c r="N28" s="671"/>
      <c r="O28" s="671"/>
      <c r="P28" s="671"/>
      <c r="Q28" s="671"/>
      <c r="R28" s="671"/>
      <c r="S28" s="671"/>
      <c r="T28" s="671"/>
    </row>
    <row r="29" spans="1:20" s="656" customFormat="1" ht="18.75">
      <c r="A29" s="867"/>
      <c r="B29" s="867">
        <v>1</v>
      </c>
      <c r="C29" s="778"/>
      <c r="D29" s="778"/>
      <c r="F29" s="785" t="e">
        <f ca="1">"4."&amp;mergeValue(A29) &amp;"."&amp;mergeValue(B29)</f>
        <v>#NAME?</v>
      </c>
      <c r="G29" s="436" t="s">
        <v>634</v>
      </c>
      <c r="H29" s="780" t="str">
        <f>IF(region_name="","",region_name)</f>
        <v>Республика Татарстан</v>
      </c>
      <c r="I29" s="732" t="s">
        <v>539</v>
      </c>
      <c r="J29" s="448"/>
      <c r="K29" s="671"/>
      <c r="L29" s="671"/>
      <c r="M29" s="671"/>
      <c r="N29" s="671"/>
      <c r="O29" s="671"/>
      <c r="P29" s="671"/>
      <c r="Q29" s="671"/>
      <c r="R29" s="671"/>
      <c r="S29" s="671"/>
      <c r="T29" s="671"/>
    </row>
    <row r="30" spans="1:20" s="656" customFormat="1" ht="22.5">
      <c r="A30" s="867"/>
      <c r="B30" s="867"/>
      <c r="C30" s="867">
        <v>1</v>
      </c>
      <c r="D30" s="778"/>
      <c r="F30" s="785" t="e">
        <f ca="1">"4."&amp;mergeValue(A30) &amp;"."&amp;mergeValue(B30)&amp;"."&amp;mergeValue(C30)</f>
        <v>#NAME?</v>
      </c>
      <c r="G30" s="457" t="s">
        <v>537</v>
      </c>
      <c r="H30" s="780" t="str">
        <f>IF(Территории!H13="","","" &amp; Территории!H13 &amp; "")</f>
        <v>Город Казань</v>
      </c>
      <c r="I30" s="732" t="s">
        <v>540</v>
      </c>
      <c r="J30" s="448"/>
      <c r="K30" s="671"/>
      <c r="L30" s="671"/>
      <c r="M30" s="671"/>
      <c r="N30" s="671"/>
      <c r="O30" s="671"/>
      <c r="P30" s="671"/>
      <c r="Q30" s="671"/>
      <c r="R30" s="671"/>
      <c r="S30" s="671"/>
      <c r="T30" s="671"/>
    </row>
    <row r="31" spans="1:20" s="656" customFormat="1" ht="56.25">
      <c r="A31" s="867"/>
      <c r="B31" s="867"/>
      <c r="C31" s="867"/>
      <c r="D31" s="778">
        <v>1</v>
      </c>
      <c r="F31" s="785" t="e">
        <f ca="1">"4."&amp;mergeValue(A31) &amp;"."&amp;mergeValue(B31)&amp;"."&amp;mergeValue(C31)&amp;"."&amp;mergeValue(D31)</f>
        <v>#NAME?</v>
      </c>
      <c r="G31" s="539" t="s">
        <v>538</v>
      </c>
      <c r="H31" s="780" t="str">
        <f>IF(Территории!R14="","","" &amp; Территории!R14 &amp; "")</f>
        <v>Город Казань (92701000)</v>
      </c>
      <c r="I31" s="779" t="s">
        <v>633</v>
      </c>
      <c r="J31" s="448"/>
      <c r="K31" s="671"/>
      <c r="L31" s="671"/>
      <c r="M31" s="671"/>
      <c r="N31" s="671"/>
      <c r="O31" s="671"/>
      <c r="P31" s="671"/>
      <c r="Q31" s="671"/>
      <c r="R31" s="671"/>
      <c r="S31" s="671"/>
      <c r="T31" s="671"/>
    </row>
    <row r="32" spans="1:20" s="656" customFormat="1" ht="45">
      <c r="A32" s="867">
        <v>5</v>
      </c>
      <c r="B32" s="671"/>
      <c r="C32" s="671"/>
      <c r="D32" s="671"/>
      <c r="F32" s="785" t="e">
        <f ca="1">"2." &amp;mergeValue(A32)</f>
        <v>#NAME?</v>
      </c>
      <c r="G32" s="536" t="s">
        <v>534</v>
      </c>
      <c r="H32" s="780" t="str">
        <f>IF('Перечень тарифов'!R25="","наименование отсутствует","" &amp; 'Перечень тарифов'!R25 &amp; "")</f>
        <v>без наружной сети ГВС с изолированными стояками с полотенцесушителями</v>
      </c>
      <c r="I32" s="732" t="s">
        <v>632</v>
      </c>
      <c r="J32" s="448"/>
      <c r="K32" s="671"/>
      <c r="L32" s="671"/>
      <c r="M32" s="671"/>
      <c r="N32" s="671"/>
      <c r="O32" s="671"/>
      <c r="P32" s="671"/>
      <c r="Q32" s="671"/>
      <c r="R32" s="671"/>
      <c r="S32" s="671"/>
      <c r="T32" s="671"/>
    </row>
    <row r="33" spans="1:20" s="656" customFormat="1" ht="22.5">
      <c r="A33" s="867"/>
      <c r="B33" s="671"/>
      <c r="C33" s="671"/>
      <c r="D33" s="671"/>
      <c r="F33" s="785" t="e">
        <f ca="1">"3." &amp;mergeValue(A33)</f>
        <v>#NAME?</v>
      </c>
      <c r="G33" s="536" t="s">
        <v>535</v>
      </c>
      <c r="H33" s="780" t="str">
        <f>IF('Перечень тарифов'!F21="","наименование отсутствует","" &amp; 'Перечень тарифов'!F21 &amp; "")</f>
        <v>Горячее водоснабжение</v>
      </c>
      <c r="I33" s="732" t="s">
        <v>630</v>
      </c>
      <c r="J33" s="448"/>
      <c r="K33" s="671"/>
      <c r="L33" s="671"/>
      <c r="M33" s="671"/>
      <c r="N33" s="671"/>
      <c r="O33" s="671"/>
      <c r="P33" s="671"/>
      <c r="Q33" s="671"/>
      <c r="R33" s="671"/>
      <c r="S33" s="671"/>
      <c r="T33" s="671"/>
    </row>
    <row r="34" spans="1:20" s="656" customFormat="1" ht="22.5">
      <c r="A34" s="867"/>
      <c r="B34" s="671"/>
      <c r="C34" s="671"/>
      <c r="D34" s="671"/>
      <c r="F34" s="785" t="e">
        <f ca="1">"4."&amp;mergeValue(A34)</f>
        <v>#NAME?</v>
      </c>
      <c r="G34" s="536" t="s">
        <v>536</v>
      </c>
      <c r="H34" s="787" t="s">
        <v>489</v>
      </c>
      <c r="I34" s="732"/>
      <c r="J34" s="448"/>
      <c r="K34" s="671"/>
      <c r="L34" s="671"/>
      <c r="M34" s="671"/>
      <c r="N34" s="671"/>
      <c r="O34" s="671"/>
      <c r="P34" s="671"/>
      <c r="Q34" s="671"/>
      <c r="R34" s="671"/>
      <c r="S34" s="671"/>
      <c r="T34" s="671"/>
    </row>
    <row r="35" spans="1:20" s="656" customFormat="1" ht="18.75">
      <c r="A35" s="867"/>
      <c r="B35" s="867">
        <v>1</v>
      </c>
      <c r="C35" s="778"/>
      <c r="D35" s="778"/>
      <c r="F35" s="785" t="e">
        <f ca="1">"4."&amp;mergeValue(A35) &amp;"."&amp;mergeValue(B35)</f>
        <v>#NAME?</v>
      </c>
      <c r="G35" s="436" t="s">
        <v>634</v>
      </c>
      <c r="H35" s="780" t="str">
        <f>IF(region_name="","",region_name)</f>
        <v>Республика Татарстан</v>
      </c>
      <c r="I35" s="732" t="s">
        <v>539</v>
      </c>
      <c r="J35" s="448"/>
      <c r="K35" s="671"/>
      <c r="L35" s="671"/>
      <c r="M35" s="671"/>
      <c r="N35" s="671"/>
      <c r="O35" s="671"/>
      <c r="P35" s="671"/>
      <c r="Q35" s="671"/>
      <c r="R35" s="671"/>
      <c r="S35" s="671"/>
      <c r="T35" s="671"/>
    </row>
    <row r="36" spans="1:20" s="656" customFormat="1" ht="22.5">
      <c r="A36" s="867"/>
      <c r="B36" s="867"/>
      <c r="C36" s="867">
        <v>1</v>
      </c>
      <c r="D36" s="778"/>
      <c r="F36" s="785" t="e">
        <f ca="1">"4."&amp;mergeValue(A36) &amp;"."&amp;mergeValue(B36)&amp;"."&amp;mergeValue(C36)</f>
        <v>#NAME?</v>
      </c>
      <c r="G36" s="457" t="s">
        <v>537</v>
      </c>
      <c r="H36" s="780" t="str">
        <f>IF(Территории!H13="","","" &amp; Территории!H13 &amp; "")</f>
        <v>Город Казань</v>
      </c>
      <c r="I36" s="732" t="s">
        <v>540</v>
      </c>
      <c r="J36" s="448"/>
      <c r="K36" s="671"/>
      <c r="L36" s="671"/>
      <c r="M36" s="671"/>
      <c r="N36" s="671"/>
      <c r="O36" s="671"/>
      <c r="P36" s="671"/>
      <c r="Q36" s="671"/>
      <c r="R36" s="671"/>
      <c r="S36" s="671"/>
      <c r="T36" s="671"/>
    </row>
    <row r="37" spans="1:20" s="656" customFormat="1" ht="56.25">
      <c r="A37" s="867"/>
      <c r="B37" s="867"/>
      <c r="C37" s="867"/>
      <c r="D37" s="778">
        <v>1</v>
      </c>
      <c r="F37" s="785" t="e">
        <f ca="1">"4."&amp;mergeValue(A37) &amp;"."&amp;mergeValue(B37)&amp;"."&amp;mergeValue(C37)&amp;"."&amp;mergeValue(D37)</f>
        <v>#NAME?</v>
      </c>
      <c r="G37" s="539" t="s">
        <v>538</v>
      </c>
      <c r="H37" s="780" t="str">
        <f>IF(Территории!R14="","","" &amp; Территории!R14 &amp; "")</f>
        <v>Город Казань (92701000)</v>
      </c>
      <c r="I37" s="779" t="s">
        <v>633</v>
      </c>
      <c r="J37" s="448"/>
      <c r="K37" s="671"/>
      <c r="L37" s="671"/>
      <c r="M37" s="671"/>
      <c r="N37" s="671"/>
      <c r="O37" s="671"/>
      <c r="P37" s="671"/>
      <c r="Q37" s="671"/>
      <c r="R37" s="671"/>
      <c r="S37" s="671"/>
      <c r="T37" s="671"/>
    </row>
    <row r="38" spans="1:20" s="656" customFormat="1" ht="45">
      <c r="A38" s="867">
        <v>6</v>
      </c>
      <c r="B38" s="671"/>
      <c r="C38" s="671"/>
      <c r="D38" s="671"/>
      <c r="F38" s="785" t="e">
        <f ca="1">"2." &amp;mergeValue(A38)</f>
        <v>#NAME?</v>
      </c>
      <c r="G38" s="536" t="s">
        <v>534</v>
      </c>
      <c r="H38" s="780" t="str">
        <f>IF('Перечень тарифов'!R26="","наименование отсутствует","" &amp; 'Перечень тарифов'!R26 &amp; "")</f>
        <v>без наружной сети ГВС с изолированными стояками без полотенцесушителей</v>
      </c>
      <c r="I38" s="732" t="s">
        <v>632</v>
      </c>
      <c r="J38" s="448"/>
      <c r="K38" s="671"/>
      <c r="L38" s="671"/>
      <c r="M38" s="671"/>
      <c r="N38" s="671"/>
      <c r="O38" s="671"/>
      <c r="P38" s="671"/>
      <c r="Q38" s="671"/>
      <c r="R38" s="671"/>
      <c r="S38" s="671"/>
      <c r="T38" s="671"/>
    </row>
    <row r="39" spans="1:20" s="656" customFormat="1" ht="22.5">
      <c r="A39" s="867"/>
      <c r="B39" s="671"/>
      <c r="C39" s="671"/>
      <c r="D39" s="671"/>
      <c r="F39" s="785" t="e">
        <f ca="1">"3." &amp;mergeValue(A39)</f>
        <v>#NAME?</v>
      </c>
      <c r="G39" s="536" t="s">
        <v>535</v>
      </c>
      <c r="H39" s="780" t="str">
        <f>IF('Перечень тарифов'!F21="","наименование отсутствует","" &amp; 'Перечень тарифов'!F21 &amp; "")</f>
        <v>Горячее водоснабжение</v>
      </c>
      <c r="I39" s="732" t="s">
        <v>630</v>
      </c>
      <c r="J39" s="448"/>
      <c r="K39" s="671"/>
      <c r="L39" s="671"/>
      <c r="M39" s="671"/>
      <c r="N39" s="671"/>
      <c r="O39" s="671"/>
      <c r="P39" s="671"/>
      <c r="Q39" s="671"/>
      <c r="R39" s="671"/>
      <c r="S39" s="671"/>
      <c r="T39" s="671"/>
    </row>
    <row r="40" spans="1:20" s="656" customFormat="1" ht="22.5">
      <c r="A40" s="867"/>
      <c r="B40" s="671"/>
      <c r="C40" s="671"/>
      <c r="D40" s="671"/>
      <c r="F40" s="785" t="e">
        <f ca="1">"4."&amp;mergeValue(A40)</f>
        <v>#NAME?</v>
      </c>
      <c r="G40" s="536" t="s">
        <v>536</v>
      </c>
      <c r="H40" s="787" t="s">
        <v>489</v>
      </c>
      <c r="I40" s="732"/>
      <c r="J40" s="448"/>
      <c r="K40" s="671"/>
      <c r="L40" s="671"/>
      <c r="M40" s="671"/>
      <c r="N40" s="671"/>
      <c r="O40" s="671"/>
      <c r="P40" s="671"/>
      <c r="Q40" s="671"/>
      <c r="R40" s="671"/>
      <c r="S40" s="671"/>
      <c r="T40" s="671"/>
    </row>
    <row r="41" spans="1:20" s="656" customFormat="1" ht="18.75">
      <c r="A41" s="867"/>
      <c r="B41" s="867">
        <v>1</v>
      </c>
      <c r="C41" s="778"/>
      <c r="D41" s="778"/>
      <c r="F41" s="785" t="e">
        <f ca="1">"4."&amp;mergeValue(A41) &amp;"."&amp;mergeValue(B41)</f>
        <v>#NAME?</v>
      </c>
      <c r="G41" s="436" t="s">
        <v>634</v>
      </c>
      <c r="H41" s="780" t="str">
        <f>IF(region_name="","",region_name)</f>
        <v>Республика Татарстан</v>
      </c>
      <c r="I41" s="732" t="s">
        <v>539</v>
      </c>
      <c r="J41" s="448"/>
      <c r="K41" s="671"/>
      <c r="L41" s="671"/>
      <c r="M41" s="671"/>
      <c r="N41" s="671"/>
      <c r="O41" s="671"/>
      <c r="P41" s="671"/>
      <c r="Q41" s="671"/>
      <c r="R41" s="671"/>
      <c r="S41" s="671"/>
      <c r="T41" s="671"/>
    </row>
    <row r="42" spans="1:20" s="656" customFormat="1" ht="22.5">
      <c r="A42" s="867"/>
      <c r="B42" s="867"/>
      <c r="C42" s="867">
        <v>1</v>
      </c>
      <c r="D42" s="778"/>
      <c r="F42" s="785" t="e">
        <f ca="1">"4."&amp;mergeValue(A42) &amp;"."&amp;mergeValue(B42)&amp;"."&amp;mergeValue(C42)</f>
        <v>#NAME?</v>
      </c>
      <c r="G42" s="457" t="s">
        <v>537</v>
      </c>
      <c r="H42" s="780" t="str">
        <f>IF(Территории!H13="","","" &amp; Территории!H13 &amp; "")</f>
        <v>Город Казань</v>
      </c>
      <c r="I42" s="732" t="s">
        <v>540</v>
      </c>
      <c r="J42" s="448"/>
      <c r="K42" s="671"/>
      <c r="L42" s="671"/>
      <c r="M42" s="671"/>
      <c r="N42" s="671"/>
      <c r="O42" s="671"/>
      <c r="P42" s="671"/>
      <c r="Q42" s="671"/>
      <c r="R42" s="671"/>
      <c r="S42" s="671"/>
      <c r="T42" s="671"/>
    </row>
    <row r="43" spans="1:20" s="656" customFormat="1" ht="56.25">
      <c r="A43" s="867"/>
      <c r="B43" s="867"/>
      <c r="C43" s="867"/>
      <c r="D43" s="778">
        <v>1</v>
      </c>
      <c r="F43" s="785" t="e">
        <f ca="1">"4."&amp;mergeValue(A43) &amp;"."&amp;mergeValue(B43)&amp;"."&amp;mergeValue(C43)&amp;"."&amp;mergeValue(D43)</f>
        <v>#NAME?</v>
      </c>
      <c r="G43" s="539" t="s">
        <v>538</v>
      </c>
      <c r="H43" s="780" t="str">
        <f>IF(Территории!R14="","","" &amp; Территории!R14 &amp; "")</f>
        <v>Город Казань (92701000)</v>
      </c>
      <c r="I43" s="779" t="s">
        <v>633</v>
      </c>
      <c r="J43" s="448"/>
      <c r="K43" s="671"/>
      <c r="L43" s="671"/>
      <c r="M43" s="671"/>
      <c r="N43" s="671"/>
      <c r="O43" s="671"/>
      <c r="P43" s="671"/>
      <c r="Q43" s="671"/>
      <c r="R43" s="671"/>
      <c r="S43" s="671"/>
      <c r="T43" s="671"/>
    </row>
    <row r="44" spans="1:20" s="656" customFormat="1" ht="45">
      <c r="A44" s="867">
        <v>7</v>
      </c>
      <c r="B44" s="671"/>
      <c r="C44" s="671"/>
      <c r="D44" s="671"/>
      <c r="F44" s="785" t="e">
        <f ca="1">"2." &amp;mergeValue(A44)</f>
        <v>#NAME?</v>
      </c>
      <c r="G44" s="536" t="s">
        <v>534</v>
      </c>
      <c r="H44" s="780" t="str">
        <f>IF('Перечень тарифов'!R27="","наименование отсутствует","" &amp; 'Перечень тарифов'!R27 &amp; "")</f>
        <v>без наружной сети ГВС с неизолированными стояками с полотенцесушителями</v>
      </c>
      <c r="I44" s="732" t="s">
        <v>632</v>
      </c>
      <c r="J44" s="448"/>
      <c r="K44" s="671"/>
      <c r="L44" s="671"/>
      <c r="M44" s="671"/>
      <c r="N44" s="671"/>
      <c r="O44" s="671"/>
      <c r="P44" s="671"/>
      <c r="Q44" s="671"/>
      <c r="R44" s="671"/>
      <c r="S44" s="671"/>
      <c r="T44" s="671"/>
    </row>
    <row r="45" spans="1:20" s="656" customFormat="1" ht="22.5">
      <c r="A45" s="867"/>
      <c r="B45" s="671"/>
      <c r="C45" s="671"/>
      <c r="D45" s="671"/>
      <c r="F45" s="785" t="e">
        <f ca="1">"3." &amp;mergeValue(A45)</f>
        <v>#NAME?</v>
      </c>
      <c r="G45" s="536" t="s">
        <v>535</v>
      </c>
      <c r="H45" s="780" t="str">
        <f>IF('Перечень тарифов'!F21="","наименование отсутствует","" &amp; 'Перечень тарифов'!F21 &amp; "")</f>
        <v>Горячее водоснабжение</v>
      </c>
      <c r="I45" s="732" t="s">
        <v>630</v>
      </c>
      <c r="J45" s="448"/>
      <c r="K45" s="671"/>
      <c r="L45" s="671"/>
      <c r="M45" s="671"/>
      <c r="N45" s="671"/>
      <c r="O45" s="671"/>
      <c r="P45" s="671"/>
      <c r="Q45" s="671"/>
      <c r="R45" s="671"/>
      <c r="S45" s="671"/>
      <c r="T45" s="671"/>
    </row>
    <row r="46" spans="1:20" s="656" customFormat="1" ht="22.5">
      <c r="A46" s="867"/>
      <c r="B46" s="671"/>
      <c r="C46" s="671"/>
      <c r="D46" s="671"/>
      <c r="F46" s="785" t="e">
        <f ca="1">"4."&amp;mergeValue(A46)</f>
        <v>#NAME?</v>
      </c>
      <c r="G46" s="536" t="s">
        <v>536</v>
      </c>
      <c r="H46" s="787" t="s">
        <v>489</v>
      </c>
      <c r="I46" s="732"/>
      <c r="J46" s="448"/>
      <c r="K46" s="671"/>
      <c r="L46" s="671"/>
      <c r="M46" s="671"/>
      <c r="N46" s="671"/>
      <c r="O46" s="671"/>
      <c r="P46" s="671"/>
      <c r="Q46" s="671"/>
      <c r="R46" s="671"/>
      <c r="S46" s="671"/>
      <c r="T46" s="671"/>
    </row>
    <row r="47" spans="1:20" s="656" customFormat="1" ht="18.75">
      <c r="A47" s="867"/>
      <c r="B47" s="867">
        <v>1</v>
      </c>
      <c r="C47" s="778"/>
      <c r="D47" s="778"/>
      <c r="F47" s="785" t="e">
        <f ca="1">"4."&amp;mergeValue(A47) &amp;"."&amp;mergeValue(B47)</f>
        <v>#NAME?</v>
      </c>
      <c r="G47" s="436" t="s">
        <v>634</v>
      </c>
      <c r="H47" s="780" t="str">
        <f>IF(region_name="","",region_name)</f>
        <v>Республика Татарстан</v>
      </c>
      <c r="I47" s="732" t="s">
        <v>539</v>
      </c>
      <c r="J47" s="448"/>
      <c r="K47" s="671"/>
      <c r="L47" s="671"/>
      <c r="M47" s="671"/>
      <c r="N47" s="671"/>
      <c r="O47" s="671"/>
      <c r="P47" s="671"/>
      <c r="Q47" s="671"/>
      <c r="R47" s="671"/>
      <c r="S47" s="671"/>
      <c r="T47" s="671"/>
    </row>
    <row r="48" spans="1:20" s="656" customFormat="1" ht="22.5">
      <c r="A48" s="867"/>
      <c r="B48" s="867"/>
      <c r="C48" s="867">
        <v>1</v>
      </c>
      <c r="D48" s="778"/>
      <c r="F48" s="785" t="e">
        <f ca="1">"4."&amp;mergeValue(A48) &amp;"."&amp;mergeValue(B48)&amp;"."&amp;mergeValue(C48)</f>
        <v>#NAME?</v>
      </c>
      <c r="G48" s="457" t="s">
        <v>537</v>
      </c>
      <c r="H48" s="780" t="str">
        <f>IF(Территории!H13="","","" &amp; Территории!H13 &amp; "")</f>
        <v>Город Казань</v>
      </c>
      <c r="I48" s="732" t="s">
        <v>540</v>
      </c>
      <c r="J48" s="448"/>
      <c r="K48" s="671"/>
      <c r="L48" s="671"/>
      <c r="M48" s="671"/>
      <c r="N48" s="671"/>
      <c r="O48" s="671"/>
      <c r="P48" s="671"/>
      <c r="Q48" s="671"/>
      <c r="R48" s="671"/>
      <c r="S48" s="671"/>
      <c r="T48" s="671"/>
    </row>
    <row r="49" spans="1:20" s="656" customFormat="1" ht="56.25">
      <c r="A49" s="867"/>
      <c r="B49" s="867"/>
      <c r="C49" s="867"/>
      <c r="D49" s="778">
        <v>1</v>
      </c>
      <c r="F49" s="785" t="e">
        <f ca="1">"4."&amp;mergeValue(A49) &amp;"."&amp;mergeValue(B49)&amp;"."&amp;mergeValue(C49)&amp;"."&amp;mergeValue(D49)</f>
        <v>#NAME?</v>
      </c>
      <c r="G49" s="539" t="s">
        <v>538</v>
      </c>
      <c r="H49" s="780" t="str">
        <f>IF(Территории!R14="","","" &amp; Территории!R14 &amp; "")</f>
        <v>Город Казань (92701000)</v>
      </c>
      <c r="I49" s="779" t="s">
        <v>633</v>
      </c>
      <c r="J49" s="448"/>
      <c r="K49" s="671"/>
      <c r="L49" s="671"/>
      <c r="M49" s="671"/>
      <c r="N49" s="671"/>
      <c r="O49" s="671"/>
      <c r="P49" s="671"/>
      <c r="Q49" s="671"/>
      <c r="R49" s="671"/>
      <c r="S49" s="671"/>
      <c r="T49" s="671"/>
    </row>
    <row r="50" spans="1:20" s="656" customFormat="1" ht="45">
      <c r="A50" s="867">
        <v>8</v>
      </c>
      <c r="B50" s="671"/>
      <c r="C50" s="671"/>
      <c r="D50" s="671"/>
      <c r="F50" s="785" t="e">
        <f ca="1">"2." &amp;mergeValue(A50)</f>
        <v>#NAME?</v>
      </c>
      <c r="G50" s="536" t="s">
        <v>534</v>
      </c>
      <c r="H50" s="780" t="str">
        <f>IF('Перечень тарифов'!R28="","наименование отсутствует","" &amp; 'Перечень тарифов'!R28 &amp; "")</f>
        <v>без наружной сети ГВС с неизолированными стояками без полотенцесушителей</v>
      </c>
      <c r="I50" s="732" t="s">
        <v>632</v>
      </c>
      <c r="J50" s="448"/>
      <c r="K50" s="671"/>
      <c r="L50" s="671"/>
      <c r="M50" s="671"/>
      <c r="N50" s="671"/>
      <c r="O50" s="671"/>
      <c r="P50" s="671"/>
      <c r="Q50" s="671"/>
      <c r="R50" s="671"/>
      <c r="S50" s="671"/>
      <c r="T50" s="671"/>
    </row>
    <row r="51" spans="1:20" s="656" customFormat="1" ht="22.5">
      <c r="A51" s="867"/>
      <c r="B51" s="671"/>
      <c r="C51" s="671"/>
      <c r="D51" s="671"/>
      <c r="F51" s="785" t="e">
        <f ca="1">"3." &amp;mergeValue(A51)</f>
        <v>#NAME?</v>
      </c>
      <c r="G51" s="536" t="s">
        <v>535</v>
      </c>
      <c r="H51" s="780" t="str">
        <f>IF('Перечень тарифов'!F21="","наименование отсутствует","" &amp; 'Перечень тарифов'!F21 &amp; "")</f>
        <v>Горячее водоснабжение</v>
      </c>
      <c r="I51" s="732" t="s">
        <v>630</v>
      </c>
      <c r="J51" s="448"/>
      <c r="K51" s="671"/>
      <c r="L51" s="671"/>
      <c r="M51" s="671"/>
      <c r="N51" s="671"/>
      <c r="O51" s="671"/>
      <c r="P51" s="671"/>
      <c r="Q51" s="671"/>
      <c r="R51" s="671"/>
      <c r="S51" s="671"/>
      <c r="T51" s="671"/>
    </row>
    <row r="52" spans="1:20" s="656" customFormat="1" ht="22.5">
      <c r="A52" s="867"/>
      <c r="B52" s="671"/>
      <c r="C52" s="671"/>
      <c r="D52" s="671"/>
      <c r="F52" s="785" t="e">
        <f ca="1">"4."&amp;mergeValue(A52)</f>
        <v>#NAME?</v>
      </c>
      <c r="G52" s="536" t="s">
        <v>536</v>
      </c>
      <c r="H52" s="787" t="s">
        <v>489</v>
      </c>
      <c r="I52" s="732"/>
      <c r="J52" s="448"/>
      <c r="K52" s="671"/>
      <c r="L52" s="671"/>
      <c r="M52" s="671"/>
      <c r="N52" s="671"/>
      <c r="O52" s="671"/>
      <c r="P52" s="671"/>
      <c r="Q52" s="671"/>
      <c r="R52" s="671"/>
      <c r="S52" s="671"/>
      <c r="T52" s="671"/>
    </row>
    <row r="53" spans="1:20" s="656" customFormat="1" ht="18.75">
      <c r="A53" s="867"/>
      <c r="B53" s="867">
        <v>1</v>
      </c>
      <c r="C53" s="778"/>
      <c r="D53" s="778"/>
      <c r="F53" s="785" t="e">
        <f ca="1">"4."&amp;mergeValue(A53) &amp;"."&amp;mergeValue(B53)</f>
        <v>#NAME?</v>
      </c>
      <c r="G53" s="436" t="s">
        <v>634</v>
      </c>
      <c r="H53" s="780" t="str">
        <f>IF(region_name="","",region_name)</f>
        <v>Республика Татарстан</v>
      </c>
      <c r="I53" s="732" t="s">
        <v>539</v>
      </c>
      <c r="J53" s="448"/>
      <c r="K53" s="671"/>
      <c r="L53" s="671"/>
      <c r="M53" s="671"/>
      <c r="N53" s="671"/>
      <c r="O53" s="671"/>
      <c r="P53" s="671"/>
      <c r="Q53" s="671"/>
      <c r="R53" s="671"/>
      <c r="S53" s="671"/>
      <c r="T53" s="671"/>
    </row>
    <row r="54" spans="1:20" s="656" customFormat="1" ht="22.5">
      <c r="A54" s="867"/>
      <c r="B54" s="867"/>
      <c r="C54" s="867">
        <v>1</v>
      </c>
      <c r="D54" s="778"/>
      <c r="F54" s="785" t="e">
        <f ca="1">"4."&amp;mergeValue(A54) &amp;"."&amp;mergeValue(B54)&amp;"."&amp;mergeValue(C54)</f>
        <v>#NAME?</v>
      </c>
      <c r="G54" s="457" t="s">
        <v>537</v>
      </c>
      <c r="H54" s="780" t="str">
        <f>IF(Территории!H13="","","" &amp; Территории!H13 &amp; "")</f>
        <v>Город Казань</v>
      </c>
      <c r="I54" s="732" t="s">
        <v>540</v>
      </c>
      <c r="J54" s="448"/>
      <c r="K54" s="671"/>
      <c r="L54" s="671"/>
      <c r="M54" s="671"/>
      <c r="N54" s="671"/>
      <c r="O54" s="671"/>
      <c r="P54" s="671"/>
      <c r="Q54" s="671"/>
      <c r="R54" s="671"/>
      <c r="S54" s="671"/>
      <c r="T54" s="671"/>
    </row>
    <row r="55" spans="1:20" s="656" customFormat="1" ht="56.25">
      <c r="A55" s="867"/>
      <c r="B55" s="867"/>
      <c r="C55" s="867"/>
      <c r="D55" s="778">
        <v>1</v>
      </c>
      <c r="F55" s="785" t="e">
        <f ca="1">"4."&amp;mergeValue(A55) &amp;"."&amp;mergeValue(B55)&amp;"."&amp;mergeValue(C55)&amp;"."&amp;mergeValue(D55)</f>
        <v>#NAME?</v>
      </c>
      <c r="G55" s="539" t="s">
        <v>538</v>
      </c>
      <c r="H55" s="780" t="str">
        <f>IF(Территории!R14="","","" &amp; Территории!R14 &amp; "")</f>
        <v>Город Казань (92701000)</v>
      </c>
      <c r="I55" s="779" t="s">
        <v>633</v>
      </c>
      <c r="J55" s="448"/>
      <c r="K55" s="671"/>
      <c r="L55" s="671"/>
      <c r="M55" s="671"/>
      <c r="N55" s="671"/>
      <c r="O55" s="671"/>
      <c r="P55" s="671"/>
      <c r="Q55" s="671"/>
      <c r="R55" s="671"/>
      <c r="S55" s="671"/>
      <c r="T55" s="671"/>
    </row>
    <row r="56" spans="1:20" s="438" customFormat="1" ht="3" customHeight="1">
      <c r="A56" s="440"/>
      <c r="B56" s="440"/>
      <c r="C56" s="440"/>
      <c r="D56" s="440"/>
      <c r="F56" s="461"/>
      <c r="G56" s="462"/>
      <c r="H56" s="463"/>
      <c r="I56" s="464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</row>
    <row r="57" spans="1:20" s="438" customFormat="1" ht="15" customHeight="1">
      <c r="A57" s="440"/>
      <c r="B57" s="440"/>
      <c r="C57" s="440"/>
      <c r="D57" s="440"/>
      <c r="F57" s="437"/>
      <c r="G57" s="862" t="s">
        <v>635</v>
      </c>
      <c r="H57" s="862"/>
      <c r="I57" s="318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</row>
  </sheetData>
  <sheetProtection algorithmName="SHA-512" hashValue="+2P93E/RKpZHzUODzb16R1jw4qIrV2M3CgebQg0MgeIyy9SOOq8YsLKI0nSpSE+vGcj9Jl0pHVrflu+hcrDwFQ==" saltValue="x/t5tFUcniKq2IvEBv0Rzw==" spinCount="100000" sheet="1" objects="1" scenarios="1" formatColumns="0" formatRows="0"/>
  <mergeCells count="28">
    <mergeCell ref="G57:H57"/>
    <mergeCell ref="F2:H2"/>
    <mergeCell ref="F4:H4"/>
    <mergeCell ref="I4:I5"/>
    <mergeCell ref="A8:A13"/>
    <mergeCell ref="C12:C13"/>
    <mergeCell ref="B11:B13"/>
    <mergeCell ref="A14:A19"/>
    <mergeCell ref="B17:B19"/>
    <mergeCell ref="C18:C19"/>
    <mergeCell ref="A20:A25"/>
    <mergeCell ref="B23:B25"/>
    <mergeCell ref="C24:C25"/>
    <mergeCell ref="A26:A31"/>
    <mergeCell ref="B29:B31"/>
    <mergeCell ref="C30:C31"/>
    <mergeCell ref="A32:A37"/>
    <mergeCell ref="B35:B37"/>
    <mergeCell ref="C36:C37"/>
    <mergeCell ref="A50:A55"/>
    <mergeCell ref="B53:B55"/>
    <mergeCell ref="C54:C55"/>
    <mergeCell ref="A38:A43"/>
    <mergeCell ref="B41:B43"/>
    <mergeCell ref="C42:C43"/>
    <mergeCell ref="A44:A49"/>
    <mergeCell ref="B47:B49"/>
    <mergeCell ref="C48:C4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56:I57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7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Шилов Артур Сергеевич</cp:lastModifiedBy>
  <cp:lastPrinted>2013-08-29T08:11:20Z</cp:lastPrinted>
  <dcterms:created xsi:type="dcterms:W3CDTF">2004-05-21T07:18:45Z</dcterms:created>
  <dcterms:modified xsi:type="dcterms:W3CDTF">2023-01-18T07:44:38Z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