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xlsBook"/>
  <mc:AlternateContent xmlns:mc="http://schemas.openxmlformats.org/markup-compatibility/2006">
    <mc:Choice Requires="x15">
      <x15ac:absPath xmlns:x15ac="http://schemas.microsoft.com/office/spreadsheetml/2010/11/ac" url="C:\Users\shilov\Desktop\на сайт раскрытие информации\2. Информаци о предложении об установлении тарифов\2022\"/>
    </mc:Choice>
  </mc:AlternateContent>
  <bookViews>
    <workbookView xWindow="930" yWindow="360" windowWidth="13665" windowHeight="7890" tabRatio="836" firstSheet="3" activeTab="20"/>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Э | &gt;=25МВт" sheetId="634" state="veryHidden" r:id="rId7"/>
    <sheet name="Форма 4.10.2 | Т-ТЭ | &gt;=25МВт" sheetId="624" state="veryHidden" r:id="rId8"/>
    <sheet name="Форма 1.0.1 | Т-ТЭ | ТСО" sheetId="614" state="veryHidden" r:id="rId9"/>
    <sheet name="Форма 4.10.2 | Т-ТЭ | ТСО" sheetId="625" state="veryHidden" r:id="rId10"/>
    <sheet name="Форма 1.0.1 | Т-ТЭ | потр" sheetId="643" state="veryHidden" r:id="rId11"/>
    <sheet name="Форма 4.10.2 | Т-ТЭ | потр" sheetId="642" state="veryHidden" r:id="rId12"/>
    <sheet name="Форма 1.0.1 | Т-ТЭ | предел" sheetId="635" state="veryHidden" r:id="rId13"/>
    <sheet name="Форма 4.10.2 | Т-ТЭ | предел" sheetId="626" state="veryHidden" r:id="rId14"/>
    <sheet name="Форма 1.0.1 | Т-ТЭ | индикат" sheetId="641" state="veryHidden" r:id="rId15"/>
    <sheet name="Форма 4.10.2 | Т-ТЭ | индикат" sheetId="640" state="veryHidden" r:id="rId16"/>
    <sheet name="Форма 1.0.1 | Резерв мощности" sheetId="636" state="veryHidden" r:id="rId17"/>
    <sheet name="Форма 4.10.2 | Резерв мощности" sheetId="631" state="veryHidden" r:id="rId18"/>
    <sheet name="Форма 1.0.1 | Т-ТН" sheetId="637" state="veryHidden" r:id="rId19"/>
    <sheet name="Форма 4.10.3 | Т-ТН" sheetId="627" state="veryHidden" r:id="rId20"/>
    <sheet name="Форма 1.0.1 | Т-передача ТЭ" sheetId="638" r:id="rId21"/>
    <sheet name="Форма 4.10.3 | Т-передача ТЭ" sheetId="629" r:id="rId22"/>
    <sheet name="Форма 1.0.1 | Т-передача ТН" sheetId="639" state="veryHidden" r:id="rId23"/>
    <sheet name="Форма 4.10.3 | Т-передача ТН" sheetId="630" state="veryHidden" r:id="rId24"/>
    <sheet name="Форма 1.0.1 | Т-гор.вода" sheetId="616" state="veryHidden" r:id="rId25"/>
    <sheet name="Форма 4.10.4 | Т-гор.вода" sheetId="628" state="veryHidden" r:id="rId26"/>
    <sheet name="Форма 1.0.1 | Т-подкл" sheetId="618" state="veryHidden" r:id="rId27"/>
    <sheet name="Форма 4.10.5 | Т-подкл" sheetId="633" state="veryHidden" r:id="rId28"/>
    <sheet name="Форма 1.0.1 | Т-подкл(инд)" sheetId="617" state="veryHidden" r:id="rId29"/>
    <sheet name="Форма 4.10.6 | Т-подкл(инд)" sheetId="632" state="veryHidden" r:id="rId30"/>
    <sheet name="Форма 1.0.1 | Форма 4.9" sheetId="645" r:id="rId31"/>
    <sheet name="Форма 4.9" sheetId="646" r:id="rId32"/>
    <sheet name="Форма 1.0.1 | Форма 4.10.1" sheetId="649" r:id="rId33"/>
    <sheet name="Форма 4.10.1" sheetId="647" r:id="rId34"/>
    <sheet name="Форма 1.0.2" sheetId="550" state="veryHidden" r:id="rId35"/>
    <sheet name="Сведения об изменении" sheetId="568" state="veryHidden" r:id="rId36"/>
    <sheet name="Комментарии" sheetId="431" r:id="rId37"/>
    <sheet name="Проверка" sheetId="546" r:id="rId38"/>
    <sheet name="et_union_hor" sheetId="471" state="veryHidden" r:id="rId39"/>
    <sheet name="TEHSHEET" sheetId="205" state="veryHidden" r:id="rId40"/>
    <sheet name="modList14_1" sheetId="644" state="veryHidden" r:id="rId41"/>
    <sheet name="modList13" sheetId="648" state="veryHidden" r:id="rId42"/>
    <sheet name="modListTempFilter" sheetId="620" state="veryHidden" r:id="rId43"/>
    <sheet name="modCheckCyan" sheetId="612" state="veryHidden" r:id="rId44"/>
    <sheet name="REESTR_LINK" sheetId="602" state="veryHidden" r:id="rId45"/>
    <sheet name="REESTR_DS" sheetId="603" state="veryHidden" r:id="rId46"/>
    <sheet name="modHTTP" sheetId="604" state="veryHidden" r:id="rId47"/>
    <sheet name="modfrmRezimChoose" sheetId="609" state="veryHidden" r:id="rId48"/>
    <sheet name="modSheetMain" sheetId="599" state="veryHidden" r:id="rId49"/>
    <sheet name="REESTR_VT" sheetId="577" state="veryHidden" r:id="rId50"/>
    <sheet name="REESTR_VED" sheetId="579" state="veryHidden" r:id="rId51"/>
    <sheet name="modfrmReestrObj" sheetId="570" state="veryHidden" r:id="rId52"/>
    <sheet name="AllSheetsInThisWorkbook" sheetId="389" state="veryHidden" r:id="rId53"/>
    <sheet name="et_union_vert" sheetId="521" state="veryHidden" r:id="rId54"/>
    <sheet name="modInstruction" sheetId="605" state="veryHidden" r:id="rId55"/>
    <sheet name="modRegion" sheetId="528" state="veryHidden" r:id="rId56"/>
    <sheet name="modReestr" sheetId="433" state="veryHidden" r:id="rId57"/>
    <sheet name="modfrmReestr" sheetId="434" state="veryHidden" r:id="rId58"/>
    <sheet name="modUpdTemplMain" sheetId="424" state="veryHidden" r:id="rId59"/>
    <sheet name="REESTR_ORG" sheetId="390" state="veryHidden" r:id="rId60"/>
    <sheet name="modClassifierValidate" sheetId="400" state="veryHidden" r:id="rId61"/>
    <sheet name="modProv" sheetId="520" state="veryHidden" r:id="rId62"/>
    <sheet name="modHyp" sheetId="398" state="veryHidden" r:id="rId63"/>
    <sheet name="modServiceModule" sheetId="594" state="veryHidden" r:id="rId64"/>
    <sheet name="modList01" sheetId="551" state="veryHidden" r:id="rId65"/>
    <sheet name="modList02" sheetId="504" state="veryHidden" r:id="rId66"/>
    <sheet name="modList03" sheetId="549" state="veryHidden" r:id="rId67"/>
    <sheet name="REESTR_MO_FILTER" sheetId="621" state="veryHidden" r:id="rId68"/>
    <sheet name="REESTR_MO" sheetId="518" state="veryHidden" r:id="rId69"/>
    <sheet name="modInfo" sheetId="513" state="veryHidden" r:id="rId70"/>
    <sheet name="modList05" sheetId="619" state="veryHidden" r:id="rId71"/>
    <sheet name="modList06" sheetId="553" state="veryHidden" r:id="rId72"/>
    <sheet name="modList07" sheetId="569" state="veryHidden" r:id="rId73"/>
    <sheet name="modList11" sheetId="539" state="veryHidden" r:id="rId74"/>
    <sheet name="modList12" sheetId="611" state="veryHidden" r:id="rId75"/>
    <sheet name="modfrmDateChoose" sheetId="517" state="veryHidden" r:id="rId76"/>
    <sheet name="modComm" sheetId="514" state="veryHidden" r:id="rId77"/>
    <sheet name="modThisWorkbook" sheetId="511" state="veryHidden" r:id="rId78"/>
    <sheet name="modfrmReestrMR" sheetId="519" state="veryHidden" r:id="rId79"/>
    <sheet name="modfrmCheckUpdates" sheetId="512" state="veryHidden" r:id="rId80"/>
  </sheet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13">'Форма 1.0.1 | Т-ТЭ | потр'!$G$17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13">'Форма 4.10.2 | Т-ТЭ | потр'!$M$30</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7">'Форма 4.10.3 | Т-передача ТН'!$M$30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13">'Форма 4.10.2 | Т-ТЭ | потр'!$M$31</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7">'Форма 4.10.3 | Т-передача ТН'!$M$31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13">'Форма 1.0.1 | Т-ТЭ | потр'!$G$14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13">'Форма 1.0.1 | Т-ТЭ | потр'!$G$15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13">'Форма 4.10.2 | Т-ТЭ | потр'!$M$32</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7">'Форма 4.10.3 | Т-передача ТН'!$M$32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13">'Форма 1.0.1 | Т-ТЭ | потр'!$G$16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13">'Форма 4.10.2 | Т-ТЭ | потр'!$M$29</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7">'Форма 4.10.3 | Т-передача ТН'!$M$29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Территории!$D$15:$L$15</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потр'!$M$18:$W$32</definedName>
    <definedName name="checkCell_List06_13_double_date">'Форма 4.10.2 | Т-ТЭ | потр'!$X$18:$X$32</definedName>
    <definedName name="checkCell_List06_13_unique_t">'Форма 4.10.2 | Т-ТЭ | потр'!$M$18:$M$32</definedName>
    <definedName name="checkCell_List06_13_unique_t1">'Форма 4.10.2 | Т-ТЭ | потр'!$Y$18:$Y$32</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ТЭ'!$M$18:$W$28</definedName>
    <definedName name="checkCell_List06_6_double_date">'Форма 4.10.3 | Т-передача ТЭ'!$X$18:$X$28</definedName>
    <definedName name="checkCell_List06_6_unique_t">'Форма 4.10.3 | Т-передача ТЭ'!$M$18:$M$28</definedName>
    <definedName name="checkCell_List06_6_unique_t1">'Форма 4.10.3 | Т-передача ТЭ'!$Y$18:$Y$29</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'Форма 1.0.1 | Форма 4.9'!$F$7:$I$13</definedName>
    <definedName name="checkCells_List05_13">'Форма 1.0.1 | Т-ТЭ | потр'!$F$7:$I$17</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ТЭ'!$F$7:$I$13</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4.10.1'!$D$14:$L$32</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REESTR_MO!$A$2:$D$957</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потр'!$O$18:$O$32</definedName>
    <definedName name="List06_13_MC2">'Форма 4.10.2 | Т-ТЭ | потр'!$V$18:$V$32</definedName>
    <definedName name="List06_13_note">'Форма 4.10.2 | Т-ТЭ | потр'!$W$18:$W$32</definedName>
    <definedName name="List06_13_Period">'Форма 4.10.2 | Т-ТЭ | потр'!$O$18:$U$32</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ТЭ'!$O$18:$O$28</definedName>
    <definedName name="List06_6_MC2">'Форма 4.10.3 | Т-передача ТЭ'!$V$18:$V$28</definedName>
    <definedName name="List06_6_note">'Форма 4.10.3 | Т-передача ТЭ'!$W$18:$W$28</definedName>
    <definedName name="List06_6_Period">'Форма 4.10.3 | Т-передача ТЭ'!$O$18:$U$28</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4.10.1'!$H$17:$I$18</definedName>
    <definedName name="List14_1_Date_1">'Форма 4.10.1'!$H$22:$I$32</definedName>
    <definedName name="List14_1_DPR">'Форма 4.10.1'!$K$20</definedName>
    <definedName name="List14_1_flagIPR">'Форма 4.10.1'!$J$15</definedName>
    <definedName name="List14_1_GroundMaterials_1">'Форма 4.10.1'!$K$15:$K$32</definedName>
    <definedName name="List14_1_hypIPR">'Форма 4.10.1'!$K$15</definedName>
    <definedName name="List14_1_method">'Форма 4.10.1'!$J$17:$J$18</definedName>
    <definedName name="List14_1_note">'Форма 4.10.1'!$L$14:$L$32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потр'!$K$18:$K$32</definedName>
    <definedName name="pDel_List06_13_2">'Форма 4.10.2 | Т-ТЭ | потр'!$J$18:$J$32</definedName>
    <definedName name="pDel_List06_13_3">'Форма 4.10.2 | Т-ТЭ | потр'!$I$18:$I$32</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ТЭ'!$K$18:$K$28</definedName>
    <definedName name="pDel_List06_6_2">'Форма 4.10.3 | Т-передача ТЭ'!$J$18:$J$28</definedName>
    <definedName name="pDel_List06_6_3">'Форма 4.10.3 | Т-передача ТЭ'!$I$18:$I$28</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4.10.1'!$C$17:$C$18</definedName>
    <definedName name="pDel_List14_1_1_2">'Форма 4.10.1'!$G$17:$G$18</definedName>
    <definedName name="pDel_List14_1_2">'Форма 4.10.1'!$C$22:$C$23</definedName>
    <definedName name="pDel_List14_1_2_2">'Форма 4.10.1'!$G$22:$G$23</definedName>
    <definedName name="pDel_List14_1_3">'Форма 4.10.1'!$C$25:$C$26</definedName>
    <definedName name="pDel_List14_1_3_2">'Форма 4.10.1'!$G$25:$G$26</definedName>
    <definedName name="pDel_List14_1_4">'Форма 4.10.1'!$C$28:$C$29</definedName>
    <definedName name="pDel_List14_1_4_2">'Форма 4.10.1'!$G$28:$G$29</definedName>
    <definedName name="pDel_List14_1_5">'Форма 4.10.1'!$C$31:$C$32</definedName>
    <definedName name="pDel_List14_1_5_2">'Форма 4.10.1'!$G$31:$G$32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потр'!$V$13:$V$32</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ТЭ'!$V$14:$V$28</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REESTR_ORG!$A$2:$J$208</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62913"/>
</workbook>
</file>

<file path=xl/calcChain.xml><?xml version="1.0" encoding="utf-8"?>
<calcChain xmlns="http://schemas.openxmlformats.org/spreadsheetml/2006/main">
  <c r="A124" i="612" l="1"/>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M8" i="629" l="1"/>
  <c r="O8" i="629"/>
  <c r="M9" i="629"/>
  <c r="O9" i="629"/>
  <c r="O17" i="629"/>
  <c r="P17" i="629" s="1"/>
  <c r="Q17" i="629" s="1"/>
  <c r="R17" i="629" s="1"/>
  <c r="S17" i="629" s="1"/>
  <c r="U17" i="629" s="1"/>
  <c r="V17" i="629" s="1"/>
  <c r="W17" i="629" s="1"/>
  <c r="O18" i="629"/>
  <c r="Z24" i="629"/>
  <c r="Q25" i="629"/>
  <c r="H12" i="649"/>
  <c r="H11" i="649"/>
  <c r="H9" i="649"/>
  <c r="H8" i="649"/>
  <c r="H7" i="649"/>
  <c r="H12" i="645"/>
  <c r="H9" i="645"/>
  <c r="H8" i="645"/>
  <c r="F31" i="647"/>
  <c r="E31" i="647"/>
  <c r="F28" i="647"/>
  <c r="E28" i="647"/>
  <c r="F25" i="647"/>
  <c r="E25" i="647"/>
  <c r="F22" i="647"/>
  <c r="E22" i="647"/>
  <c r="F17" i="647"/>
  <c r="E17" i="647"/>
  <c r="H12" i="638"/>
  <c r="H9" i="638"/>
  <c r="H8" i="638"/>
  <c r="L18" i="629"/>
  <c r="L21" i="629"/>
  <c r="L24" i="629"/>
  <c r="L23" i="629"/>
  <c r="F12" i="649"/>
  <c r="F8" i="649"/>
  <c r="Y23" i="629"/>
  <c r="F10" i="649"/>
  <c r="F13" i="649"/>
  <c r="F9" i="649"/>
  <c r="L19" i="629"/>
  <c r="X24" i="629"/>
  <c r="F11" i="649"/>
  <c r="L20" i="629"/>
  <c r="R14" i="601" l="1"/>
  <c r="R13" i="601"/>
  <c r="R12" i="601"/>
  <c r="P12" i="601"/>
  <c r="M13" i="601"/>
  <c r="M12" i="601"/>
  <c r="M14" i="601"/>
  <c r="H13" i="649" l="1"/>
  <c r="H13" i="645"/>
  <c r="H13" i="638"/>
  <c r="B3" i="525"/>
  <c r="B2" i="525"/>
  <c r="M8" i="624" l="1"/>
  <c r="O8" i="624"/>
  <c r="M9" i="624"/>
  <c r="O9" i="624"/>
  <c r="N17" i="624"/>
  <c r="O17" i="624" s="1"/>
  <c r="P17" i="624" s="1"/>
  <c r="Q17" i="624" s="1"/>
  <c r="R17" i="624" s="1"/>
  <c r="S17" i="624" s="1"/>
  <c r="U17" i="624" s="1"/>
  <c r="V17" i="624" s="1"/>
  <c r="W17" i="624" s="1"/>
  <c r="Z18" i="624"/>
  <c r="Z19" i="624"/>
  <c r="Z20" i="624"/>
  <c r="Z21" i="624"/>
  <c r="Z22" i="624"/>
  <c r="Z23" i="624"/>
  <c r="Q25" i="624"/>
  <c r="Z24" i="624"/>
  <c r="Z25" i="624"/>
  <c r="Z26" i="624"/>
  <c r="Z27" i="624"/>
  <c r="Z28" i="624"/>
  <c r="Z29" i="624"/>
  <c r="Z30" i="624"/>
  <c r="Z31" i="624"/>
  <c r="L24" i="624"/>
  <c r="L21" i="624"/>
  <c r="L22" i="624"/>
  <c r="L23" i="624"/>
  <c r="X24" i="624"/>
  <c r="L18" i="624"/>
  <c r="L20" i="624"/>
  <c r="L19" i="624"/>
  <c r="F8" i="647" l="1"/>
  <c r="E8" i="647"/>
  <c r="F7" i="647"/>
  <c r="E7" i="647"/>
  <c r="H11" i="645"/>
  <c r="H7" i="645"/>
  <c r="F11" i="645"/>
  <c r="F8" i="645"/>
  <c r="F10" i="645"/>
  <c r="F13" i="645"/>
  <c r="F12" i="645"/>
  <c r="F9" i="645"/>
  <c r="O9" i="632" l="1"/>
  <c r="M9" i="632"/>
  <c r="O8" i="632"/>
  <c r="M8" i="632"/>
  <c r="N9" i="633"/>
  <c r="M9" i="633"/>
  <c r="N8" i="633"/>
  <c r="M8" i="633"/>
  <c r="O9" i="628"/>
  <c r="M9" i="628"/>
  <c r="O8" i="628"/>
  <c r="M8" i="628"/>
  <c r="O9" i="630"/>
  <c r="M9" i="630"/>
  <c r="O8" i="630"/>
  <c r="M8" i="630"/>
  <c r="O9" i="627"/>
  <c r="M9" i="627"/>
  <c r="O8" i="627"/>
  <c r="M8" i="627"/>
  <c r="O9" i="631"/>
  <c r="M9" i="631"/>
  <c r="O8" i="631"/>
  <c r="M8" i="631"/>
  <c r="O11" i="640"/>
  <c r="M11" i="640"/>
  <c r="O10" i="640"/>
  <c r="M10" i="640"/>
  <c r="O11" i="626"/>
  <c r="M11" i="626"/>
  <c r="O10" i="626"/>
  <c r="M10" i="626"/>
  <c r="O9" i="642"/>
  <c r="M9" i="642"/>
  <c r="O8" i="642"/>
  <c r="M8" i="642"/>
  <c r="O9" i="625"/>
  <c r="M9" i="625"/>
  <c r="O8" i="625"/>
  <c r="M8" i="625"/>
  <c r="E3" i="437"/>
  <c r="E2" i="437"/>
  <c r="O17" i="627" l="1"/>
  <c r="P17" i="627" s="1"/>
  <c r="Q17" i="627" s="1"/>
  <c r="R17" i="627" s="1"/>
  <c r="S17" i="627" s="1"/>
  <c r="U17" i="627" s="1"/>
  <c r="V17" i="627" s="1"/>
  <c r="W17" i="627" s="1"/>
  <c r="Z24" i="627"/>
  <c r="Q25" i="627"/>
  <c r="L19" i="627"/>
  <c r="Y23" i="627"/>
  <c r="L21" i="627"/>
  <c r="L20" i="627"/>
  <c r="L18" i="627"/>
  <c r="L23" i="627"/>
  <c r="L24" i="627"/>
  <c r="X24" i="627"/>
  <c r="O18" i="632" l="1"/>
  <c r="P18" i="632" s="1"/>
  <c r="Q18" i="632" s="1"/>
  <c r="R18" i="632" s="1"/>
  <c r="S18" i="632" s="1"/>
  <c r="T18" i="632" s="1"/>
  <c r="V18" i="632" s="1"/>
  <c r="R24" i="632"/>
  <c r="L23" i="632"/>
  <c r="L21" i="632"/>
  <c r="L22" i="632"/>
  <c r="Y23" i="632"/>
  <c r="L19" i="632"/>
  <c r="L20" i="632"/>
  <c r="X18" i="632" l="1"/>
  <c r="M12" i="550"/>
  <c r="Z251" i="471" l="1"/>
  <c r="Z250" i="471"/>
  <c r="Z249" i="471"/>
  <c r="Z248" i="471"/>
  <c r="Z247" i="471"/>
  <c r="Z246" i="471"/>
  <c r="Z245" i="471"/>
  <c r="Q245" i="471"/>
  <c r="Z244" i="471"/>
  <c r="Z243" i="471"/>
  <c r="Z242" i="471"/>
  <c r="Z241" i="471"/>
  <c r="Z240" i="471"/>
  <c r="Z239" i="471"/>
  <c r="Z238" i="471"/>
  <c r="H11" i="643"/>
  <c r="H7" i="643"/>
  <c r="Z31" i="642"/>
  <c r="Z30" i="642"/>
  <c r="Z29" i="642"/>
  <c r="Z28" i="642"/>
  <c r="Z27" i="642"/>
  <c r="Z26" i="642"/>
  <c r="Z25" i="642"/>
  <c r="Q25" i="642"/>
  <c r="Z24" i="642"/>
  <c r="Z23" i="642"/>
  <c r="Z22" i="642"/>
  <c r="Z21" i="642"/>
  <c r="Z20" i="642"/>
  <c r="Z19" i="642"/>
  <c r="Z18" i="642"/>
  <c r="N17" i="642"/>
  <c r="O17" i="642" s="1"/>
  <c r="P17" i="642" s="1"/>
  <c r="Q17" i="642" s="1"/>
  <c r="R17" i="642" s="1"/>
  <c r="S17" i="642" s="1"/>
  <c r="U17" i="642" s="1"/>
  <c r="L240" i="471"/>
  <c r="F13" i="643"/>
  <c r="L243" i="471"/>
  <c r="F8" i="643"/>
  <c r="L244" i="471"/>
  <c r="L24" i="642"/>
  <c r="L241" i="471"/>
  <c r="F12" i="643"/>
  <c r="F10" i="643"/>
  <c r="L23" i="642"/>
  <c r="L238" i="471"/>
  <c r="L239" i="471"/>
  <c r="L20" i="642"/>
  <c r="L22" i="642"/>
  <c r="L18" i="642"/>
  <c r="X244" i="471"/>
  <c r="L19" i="642"/>
  <c r="F11" i="643"/>
  <c r="F9" i="643"/>
  <c r="L21" i="642"/>
  <c r="X24" i="642"/>
  <c r="L242" i="471"/>
  <c r="V17" i="642" l="1"/>
  <c r="W17" i="642" s="1"/>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L220" i="471"/>
  <c r="X226" i="471"/>
  <c r="L23" i="640"/>
  <c r="L221" i="471"/>
  <c r="L224" i="471"/>
  <c r="F8" i="641"/>
  <c r="L225" i="471"/>
  <c r="L24" i="640"/>
  <c r="F13" i="641"/>
  <c r="L26" i="640"/>
  <c r="L21" i="640"/>
  <c r="F9" i="641"/>
  <c r="X26" i="640"/>
  <c r="L20" i="640"/>
  <c r="L223" i="471"/>
  <c r="F11" i="641"/>
  <c r="F10" i="641"/>
  <c r="L25" i="640"/>
  <c r="L22" i="640"/>
  <c r="F12" i="641"/>
  <c r="L222" i="471"/>
  <c r="L226" i="471"/>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O17" i="630"/>
  <c r="P17" i="630" s="1"/>
  <c r="Q17" i="630" s="1"/>
  <c r="R17" i="630" s="1"/>
  <c r="S17" i="630" s="1"/>
  <c r="U17" i="630" s="1"/>
  <c r="V17" i="630" s="1"/>
  <c r="F9" i="636"/>
  <c r="L126" i="471"/>
  <c r="F12" i="639"/>
  <c r="F13" i="634"/>
  <c r="L148" i="471"/>
  <c r="L104" i="471"/>
  <c r="AC110" i="471"/>
  <c r="F9" i="637"/>
  <c r="L162" i="471"/>
  <c r="F11" i="638"/>
  <c r="L145" i="471"/>
  <c r="Y183" i="471"/>
  <c r="L180" i="471"/>
  <c r="L193" i="471"/>
  <c r="L106" i="471"/>
  <c r="X131" i="471"/>
  <c r="X73" i="471"/>
  <c r="X167" i="471"/>
  <c r="AC109" i="471"/>
  <c r="F12" i="634"/>
  <c r="X149" i="471"/>
  <c r="F11" i="637"/>
  <c r="F8" i="636"/>
  <c r="L86" i="471"/>
  <c r="L120" i="471"/>
  <c r="L32" i="471"/>
  <c r="F10" i="636"/>
  <c r="F13" i="639"/>
  <c r="L37" i="471"/>
  <c r="L182" i="471"/>
  <c r="L88" i="471"/>
  <c r="F9" i="635"/>
  <c r="L144" i="471"/>
  <c r="L164" i="471"/>
  <c r="L165" i="471"/>
  <c r="L146" i="471"/>
  <c r="L183" i="471"/>
  <c r="L149" i="471"/>
  <c r="F12" i="635"/>
  <c r="F8" i="635"/>
  <c r="L197" i="471"/>
  <c r="Y130" i="471"/>
  <c r="L36" i="471"/>
  <c r="F10" i="634"/>
  <c r="L143" i="471"/>
  <c r="L54" i="471"/>
  <c r="F13" i="636"/>
  <c r="L130" i="471"/>
  <c r="L105" i="471"/>
  <c r="F12" i="636"/>
  <c r="F10" i="635"/>
  <c r="L108" i="471"/>
  <c r="L34" i="471"/>
  <c r="F8" i="637"/>
  <c r="F13" i="638"/>
  <c r="L70" i="471"/>
  <c r="Y148" i="471"/>
  <c r="F13" i="635"/>
  <c r="L131" i="471"/>
  <c r="L163" i="471"/>
  <c r="L68" i="471"/>
  <c r="L103" i="471"/>
  <c r="F10" i="639"/>
  <c r="F11" i="639"/>
  <c r="L49" i="471"/>
  <c r="F8" i="638"/>
  <c r="L55" i="471"/>
  <c r="F9" i="638"/>
  <c r="L196" i="471"/>
  <c r="Y166" i="471"/>
  <c r="F12" i="637"/>
  <c r="AH197" i="471"/>
  <c r="L50" i="471"/>
  <c r="L69" i="471"/>
  <c r="F11" i="635"/>
  <c r="Y90" i="471"/>
  <c r="L167" i="471"/>
  <c r="L53" i="471"/>
  <c r="F8" i="639"/>
  <c r="X37" i="471"/>
  <c r="L179" i="471"/>
  <c r="F11" i="634"/>
  <c r="L31" i="471"/>
  <c r="X91" i="471"/>
  <c r="L72" i="471"/>
  <c r="L194" i="471"/>
  <c r="L90" i="471"/>
  <c r="L166" i="471"/>
  <c r="F9" i="634"/>
  <c r="L127" i="471"/>
  <c r="F10" i="638"/>
  <c r="AD108" i="471"/>
  <c r="F13" i="637"/>
  <c r="L52" i="471"/>
  <c r="L195" i="471"/>
  <c r="L110" i="471"/>
  <c r="L33" i="471"/>
  <c r="L87" i="471"/>
  <c r="L125" i="471"/>
  <c r="L109" i="471"/>
  <c r="F8" i="634"/>
  <c r="L67" i="471"/>
  <c r="F9" i="639"/>
  <c r="L181" i="471"/>
  <c r="X55" i="471"/>
  <c r="L73" i="471"/>
  <c r="L91" i="471"/>
  <c r="L35" i="471"/>
  <c r="L161" i="471"/>
  <c r="F11" i="636"/>
  <c r="AC120" i="471"/>
  <c r="F12" i="638"/>
  <c r="L51" i="471"/>
  <c r="F10" i="637"/>
  <c r="L85" i="471"/>
  <c r="L128" i="471"/>
  <c r="L71" i="471"/>
  <c r="Z33" i="626" l="1"/>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4" i="625"/>
  <c r="L20" i="626"/>
  <c r="L23" i="626"/>
  <c r="L23" i="625"/>
  <c r="L18" i="625"/>
  <c r="L25" i="626"/>
  <c r="L22" i="625"/>
  <c r="L20" i="625"/>
  <c r="X26" i="626"/>
  <c r="L22" i="626"/>
  <c r="L21" i="626"/>
  <c r="L24" i="626"/>
  <c r="L19" i="625"/>
  <c r="L26" i="626"/>
  <c r="L21" i="625"/>
  <c r="X24" i="625"/>
  <c r="V19" i="626" l="1"/>
  <c r="W19" i="626" s="1"/>
  <c r="V17" i="625"/>
  <c r="W17" i="625"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L24" i="630"/>
  <c r="L23" i="631"/>
  <c r="L18" i="631"/>
  <c r="L19" i="630"/>
  <c r="L23" i="630"/>
  <c r="AH23" i="633"/>
  <c r="L19" i="631"/>
  <c r="Y23" i="631"/>
  <c r="Y23" i="630"/>
  <c r="L18" i="630"/>
  <c r="L19" i="633"/>
  <c r="L22" i="631"/>
  <c r="L20" i="633"/>
  <c r="L21" i="631"/>
  <c r="X24" i="631"/>
  <c r="L24" i="631"/>
  <c r="L20" i="631"/>
  <c r="L23" i="633"/>
  <c r="L21" i="630"/>
  <c r="L20" i="630"/>
  <c r="L22" i="633"/>
  <c r="X24" i="630"/>
  <c r="L21" i="633"/>
  <c r="AG18" i="633" l="1"/>
  <c r="U17" i="631"/>
  <c r="AF26" i="628"/>
  <c r="V25" i="628"/>
  <c r="AE24" i="628"/>
  <c r="V24" i="628"/>
  <c r="O17" i="628"/>
  <c r="P17" i="628" s="1"/>
  <c r="Q17" i="628" s="1"/>
  <c r="R17" i="628" s="1"/>
  <c r="S17" i="628" s="1"/>
  <c r="T17" i="628" s="1"/>
  <c r="U17" i="628" s="1"/>
  <c r="V17" i="628" s="1"/>
  <c r="W17" i="628" s="1"/>
  <c r="L20" i="628"/>
  <c r="AD23" i="628"/>
  <c r="AC24" i="628"/>
  <c r="L21" i="628"/>
  <c r="L18" i="628"/>
  <c r="AC25" i="628"/>
  <c r="L23" i="628"/>
  <c r="L19" i="628"/>
  <c r="L25" i="628"/>
  <c r="L24" i="628"/>
  <c r="V17" i="631" l="1"/>
  <c r="W17" i="631" s="1"/>
  <c r="X17" i="628"/>
  <c r="Z17" i="628" s="1"/>
  <c r="AB17" i="628" l="1"/>
  <c r="M292" i="471"/>
  <c r="R307" i="471"/>
  <c r="P297" i="471"/>
  <c r="R302" i="471"/>
  <c r="R297" i="471"/>
  <c r="H11" i="618"/>
  <c r="H7" i="618"/>
  <c r="H11" i="617"/>
  <c r="H7" i="617"/>
  <c r="H11" i="616"/>
  <c r="H7" i="616"/>
  <c r="H11" i="614"/>
  <c r="H7" i="614"/>
  <c r="H340" i="471"/>
  <c r="E29" i="205"/>
  <c r="F29" i="205"/>
  <c r="E327" i="471"/>
  <c r="E332" i="471"/>
  <c r="F11" i="614"/>
  <c r="M297" i="471"/>
  <c r="F8" i="616"/>
  <c r="M307" i="471"/>
  <c r="F9" i="617"/>
  <c r="F11" i="616"/>
  <c r="F9" i="618"/>
  <c r="F9" i="614"/>
  <c r="F10" i="617"/>
  <c r="F13" i="618"/>
  <c r="F8" i="614"/>
  <c r="F12" i="616"/>
  <c r="F12" i="618"/>
  <c r="F12" i="614"/>
  <c r="F12" i="617"/>
  <c r="F337" i="471"/>
  <c r="F340" i="471"/>
  <c r="F11" i="617"/>
  <c r="F13" i="614"/>
  <c r="F13" i="616"/>
  <c r="F8" i="617"/>
  <c r="F11" i="618"/>
  <c r="F10" i="614"/>
  <c r="F342" i="471"/>
  <c r="F9" i="616"/>
  <c r="F338" i="471"/>
  <c r="F339" i="471"/>
  <c r="F10" i="618"/>
  <c r="F13" i="617"/>
  <c r="F10" i="616"/>
  <c r="F8" i="618"/>
  <c r="F341" i="471"/>
  <c r="M302" i="471"/>
</calcChain>
</file>

<file path=xl/sharedStrings.xml><?xml version="1.0" encoding="utf-8"?>
<sst xmlns="http://schemas.openxmlformats.org/spreadsheetml/2006/main" count="6530" uniqueCount="3375">
  <si>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</si>
  <si>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</si>
  <si>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</si>
  <si>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</si>
  <si>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</si>
  <si>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</si>
  <si>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</si>
  <si>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</si>
  <si>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</si>
  <si>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</si>
  <si>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</si>
  <si>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</si>
  <si>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</si>
  <si>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</si>
  <si>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</si>
  <si>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</si>
  <si>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</si>
  <si>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</si>
  <si>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</si>
  <si>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</si>
  <si>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</si>
  <si>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</si>
  <si>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</si>
  <si>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</si>
  <si>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</si>
  <si>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</si>
  <si>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</si>
  <si>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</si>
  <si>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</si>
  <si>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</si>
  <si>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</si>
  <si>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</si>
  <si>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</si>
  <si>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</si>
  <si>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</si>
  <si>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</si>
  <si>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</si>
  <si>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</si>
  <si>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</si>
  <si>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</si>
  <si>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</si>
  <si>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</si>
  <si>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</si>
  <si>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</si>
  <si>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</si>
  <si>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</si>
  <si>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</si>
  <si>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</si>
  <si>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</si>
  <si>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</si>
  <si>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</si>
  <si>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</si>
  <si>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</si>
  <si>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</si>
  <si>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</si>
  <si>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</si>
  <si>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</si>
  <si>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</si>
  <si>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</si>
  <si>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</si>
  <si>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</si>
  <si>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</si>
  <si>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</si>
  <si>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</si>
  <si>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</si>
  <si>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</si>
  <si>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</si>
  <si>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</si>
  <si>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</si>
  <si>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</si>
  <si>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</si>
  <si>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</si>
  <si>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</si>
  <si>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</si>
  <si>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</si>
  <si>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</si>
  <si>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</si>
  <si>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</si>
  <si>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</si>
  <si>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</si>
  <si>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</si>
  <si>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</si>
  <si>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</si>
  <si>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</si>
  <si>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</si>
  <si>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</si>
  <si>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</si>
  <si>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</si>
  <si>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</si>
  <si>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</si>
  <si>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</si>
  <si>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</si>
  <si>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</si>
  <si>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</si>
  <si>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</si>
  <si>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</si>
  <si>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</si>
  <si>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</si>
  <si>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</si>
  <si>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</si>
  <si>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</si>
  <si>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</si>
  <si>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</si>
  <si>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</si>
  <si>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</si>
  <si>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</si>
  <si>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</si>
  <si>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</si>
  <si>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</si>
  <si>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</si>
  <si>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</si>
  <si>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</si>
  <si>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</si>
  <si>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</si>
  <si>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</si>
  <si>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</si>
  <si>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</si>
  <si>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</si>
  <si>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</si>
  <si>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</si>
  <si>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</si>
  <si>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</si>
  <si>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</si>
  <si>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</si>
  <si>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</si>
  <si>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</si>
  <si>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</si>
  <si>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</si>
  <si>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</si>
  <si>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</si>
  <si>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</si>
  <si>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</si>
  <si>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</si>
  <si>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</si>
  <si>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</si>
  <si>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</si>
  <si>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</si>
  <si>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</si>
  <si>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</si>
  <si>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</si>
  <si>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</si>
  <si>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</si>
  <si>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</si>
  <si>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</si>
  <si>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</si>
  <si>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</si>
  <si>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</si>
  <si>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</si>
  <si>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</si>
  <si>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</si>
  <si>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</si>
  <si>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</si>
  <si>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</si>
  <si>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</si>
  <si>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</si>
  <si>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</si>
  <si>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</si>
  <si>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</si>
  <si>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</si>
  <si>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</si>
  <si>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</si>
  <si>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</si>
  <si>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</si>
  <si>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</si>
  <si>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</si>
  <si>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</si>
  <si>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</si>
  <si>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</si>
  <si>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</si>
  <si>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</si>
  <si>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</si>
  <si>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</si>
  <si>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</si>
  <si>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</si>
  <si>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</si>
  <si>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</si>
  <si>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</si>
  <si>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</si>
  <si>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</si>
  <si>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</si>
  <si>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</si>
  <si>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</si>
  <si>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</si>
  <si>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</si>
  <si>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</si>
  <si>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</si>
  <si>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</si>
  <si>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</si>
  <si>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</si>
  <si>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</si>
  <si>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</si>
  <si>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</si>
  <si>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</si>
  <si>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</si>
  <si>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</si>
  <si>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</si>
  <si>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</si>
  <si>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</si>
  <si>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</si>
  <si>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</si>
  <si>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</si>
  <si>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</si>
  <si>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</si>
  <si>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</si>
  <si>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</si>
  <si>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</si>
  <si>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</si>
  <si>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</si>
  <si>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</si>
  <si>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</si>
  <si>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</si>
  <si>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</si>
  <si>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</si>
  <si>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</si>
  <si>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</si>
  <si>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</si>
  <si>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</si>
  <si>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</si>
  <si>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</si>
  <si>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</si>
  <si>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</si>
  <si>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</si>
  <si>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</si>
  <si>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</si>
  <si>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</si>
  <si>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</si>
  <si>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</si>
  <si>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</si>
  <si>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</si>
  <si>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</si>
  <si>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</si>
  <si>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</si>
  <si>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</si>
  <si>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</si>
  <si>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</si>
  <si>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</si>
  <si>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</si>
  <si>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</si>
  <si>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</si>
  <si>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</si>
  <si>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</si>
  <si>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</si>
  <si>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</si>
  <si>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</si>
  <si>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</si>
  <si>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</si>
  <si>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</si>
  <si>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</si>
  <si>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</si>
  <si>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</si>
  <si>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</si>
  <si>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</si>
  <si>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</si>
  <si>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</si>
  <si>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</si>
  <si>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</si>
  <si>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</si>
  <si>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</si>
  <si>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</si>
  <si>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</si>
  <si>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</si>
  <si>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</si>
  <si>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</si>
  <si>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</si>
  <si>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</si>
  <si>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</si>
  <si>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</si>
  <si>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</si>
  <si>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</si>
  <si>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</si>
  <si>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</si>
  <si>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</si>
  <si>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</si>
  <si>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</si>
  <si>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</si>
  <si>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</si>
  <si>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</si>
  <si>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</si>
  <si>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</si>
  <si>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</si>
  <si>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</si>
  <si>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</si>
  <si>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</si>
  <si>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</si>
  <si>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</si>
  <si>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</si>
  <si>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</si>
  <si>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</si>
  <si>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</si>
  <si>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</si>
  <si>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</si>
  <si>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</si>
  <si>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</si>
  <si>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</si>
  <si>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</si>
  <si>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</si>
  <si>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</si>
  <si>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</si>
  <si>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</si>
  <si>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</si>
  <si>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</si>
  <si>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</si>
  <si>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</si>
  <si>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</si>
  <si>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</si>
  <si>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</si>
  <si>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</si>
  <si>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</si>
  <si>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</si>
  <si>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</si>
  <si>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</si>
  <si>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</si>
  <si>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</si>
  <si>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</si>
  <si>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</si>
  <si>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</si>
  <si>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</si>
  <si>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</si>
  <si>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</si>
  <si>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</si>
  <si>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</si>
  <si>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</si>
  <si>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</si>
  <si>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</si>
  <si>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</si>
  <si>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</si>
  <si>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</si>
  <si>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</si>
  <si>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</si>
  <si>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</si>
  <si>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</si>
  <si>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</si>
  <si>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</si>
  <si>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</si>
  <si>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</si>
  <si>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</si>
  <si>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</si>
  <si>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</si>
  <si>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</si>
  <si>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</si>
  <si>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</si>
  <si>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</si>
  <si>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</si>
  <si>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</si>
  <si>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</si>
  <si>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</si>
  <si>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</si>
  <si>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</si>
  <si>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</si>
  <si>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</si>
  <si>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</si>
  <si>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</si>
  <si>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</si>
  <si>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</si>
  <si>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</si>
  <si>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</si>
  <si>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</si>
  <si>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</si>
  <si>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</si>
  <si>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</si>
  <si>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</si>
  <si>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</si>
  <si>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</si>
  <si>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</si>
  <si>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</si>
  <si>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</si>
  <si>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</si>
  <si>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</si>
  <si>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</si>
  <si>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</si>
  <si>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</si>
  <si>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</si>
  <si>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</si>
  <si>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</si>
  <si>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</si>
  <si>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</si>
  <si>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</si>
  <si>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</si>
  <si>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</si>
  <si>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</si>
  <si>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</si>
  <si>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</si>
  <si>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</si>
  <si>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</si>
  <si>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</si>
  <si>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</si>
  <si>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</si>
  <si>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</si>
  <si>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</si>
  <si>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</si>
  <si>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</si>
  <si>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</si>
  <si>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</si>
  <si>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</si>
  <si>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</si>
  <si>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</si>
  <si>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</si>
  <si>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</si>
  <si>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</si>
  <si>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</si>
  <si>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</si>
  <si>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</si>
  <si>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</si>
  <si>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</si>
  <si>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</si>
  <si>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</si>
  <si>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</si>
  <si>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</si>
  <si>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</si>
  <si>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</si>
  <si>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</si>
  <si>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</si>
  <si>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</si>
  <si>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</si>
  <si>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</si>
  <si>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</si>
  <si>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</si>
  <si>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</si>
  <si>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</si>
  <si>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</si>
  <si>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</si>
  <si>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</si>
  <si>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</si>
  <si>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</si>
  <si>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</si>
  <si>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</si>
  <si>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</si>
  <si>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</si>
  <si>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</si>
  <si>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</si>
  <si>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</si>
  <si>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</si>
  <si>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</si>
  <si>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</si>
  <si>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</si>
  <si>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</si>
  <si>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</si>
  <si>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</si>
  <si>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</si>
  <si>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</si>
  <si>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</si>
  <si>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</si>
  <si>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</si>
  <si>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</si>
  <si>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</si>
  <si>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</si>
  <si>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</si>
  <si>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</si>
  <si>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</si>
  <si>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</si>
  <si>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</si>
  <si>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</si>
  <si>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</si>
  <si>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</si>
  <si>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</si>
  <si>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</si>
  <si>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</si>
  <si>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</si>
  <si>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</si>
  <si>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</si>
  <si>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</si>
  <si>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</si>
  <si>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</si>
  <si>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</si>
  <si>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</si>
  <si>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</si>
  <si>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</si>
  <si>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</si>
  <si>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</si>
  <si>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</si>
  <si>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</si>
  <si>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</si>
  <si>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</si>
  <si>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</si>
  <si>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</si>
  <si>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</si>
  <si>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</si>
  <si>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</si>
  <si>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</si>
  <si>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</si>
  <si>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</si>
  <si>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</si>
  <si>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</si>
  <si>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</si>
  <si>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</si>
  <si>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</si>
  <si>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</si>
  <si>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</si>
  <si>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</si>
  <si>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</si>
  <si>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</si>
  <si>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</si>
  <si>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</si>
  <si>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</si>
  <si>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</si>
  <si>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</si>
  <si>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</si>
  <si>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</si>
  <si>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</si>
  <si>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</si>
  <si>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</si>
  <si>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</si>
  <si>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</si>
  <si>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</si>
  <si>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</si>
  <si>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</si>
  <si>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</si>
  <si>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</si>
  <si>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</si>
  <si>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</si>
  <si>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</si>
  <si>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</si>
  <si>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</si>
  <si>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</si>
  <si>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</si>
  <si>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</si>
  <si>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</si>
  <si>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</si>
  <si>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</si>
  <si>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</si>
  <si>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</si>
  <si>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</si>
  <si>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</si>
  <si>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</si>
  <si>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</si>
  <si>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</si>
  <si>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</si>
  <si>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</si>
  <si>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</si>
  <si>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</si>
  <si>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</si>
  <si>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</si>
  <si>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</si>
  <si>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</si>
  <si>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</si>
  <si>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</si>
  <si>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</si>
  <si>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</si>
  <si>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</si>
  <si>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</si>
  <si>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</si>
  <si>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</si>
  <si>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</si>
  <si>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</si>
  <si>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</si>
  <si>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</si>
  <si>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</si>
  <si>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</si>
  <si>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</si>
  <si>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</si>
  <si>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</si>
  <si>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</si>
  <si>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</si>
  <si>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</si>
  <si>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</si>
  <si>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</si>
  <si>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</si>
  <si>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</si>
  <si>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</si>
  <si>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</si>
  <si>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</si>
  <si>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</si>
  <si>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</si>
  <si>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</si>
  <si>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</si>
  <si>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</si>
  <si>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</si>
  <si>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</si>
  <si>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</si>
  <si>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</si>
  <si>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</si>
  <si>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</si>
  <si>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</si>
  <si>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</si>
  <si>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</si>
  <si>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</si>
  <si>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</si>
  <si>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</si>
  <si>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</si>
  <si>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</si>
  <si>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</si>
  <si>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</si>
  <si>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</si>
  <si>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</si>
  <si>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</si>
  <si>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</si>
  <si>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</si>
  <si>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</si>
  <si>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</si>
  <si>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</si>
  <si>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</si>
  <si>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</si>
  <si>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</si>
  <si>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</si>
  <si>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</si>
  <si>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</si>
  <si>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</si>
  <si>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</si>
  <si>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</si>
  <si>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</si>
  <si>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</si>
  <si>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</si>
  <si>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</si>
  <si>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</si>
  <si>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</si>
  <si>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</si>
  <si>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</si>
  <si>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</si>
  <si>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</si>
  <si>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</si>
  <si>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</si>
  <si>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</si>
  <si>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</si>
  <si>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</si>
  <si>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</si>
  <si>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</si>
  <si>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</si>
  <si>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</si>
  <si>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</si>
  <si>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</si>
  <si>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</si>
  <si>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</si>
  <si>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</si>
  <si>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</si>
  <si>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</si>
  <si>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</si>
  <si>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</si>
  <si>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</si>
  <si>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</si>
  <si>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</si>
  <si>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</si>
  <si>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</si>
  <si>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</si>
  <si>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</si>
  <si>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</si>
  <si>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</si>
  <si>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</si>
  <si>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</si>
  <si>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</si>
  <si>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</si>
  <si>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</si>
  <si>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</si>
  <si>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</si>
  <si>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</si>
  <si>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</si>
  <si>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</si>
  <si>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</si>
  <si>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</si>
  <si>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</si>
  <si>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</si>
  <si>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</si>
  <si>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</si>
  <si>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</si>
  <si>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</si>
  <si>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</si>
  <si>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</si>
  <si>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</si>
  <si>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</si>
  <si>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</si>
  <si>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</si>
  <si>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</si>
  <si>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</si>
  <si>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</si>
  <si>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</si>
  <si>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</si>
  <si>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</si>
  <si>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</si>
  <si>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</si>
  <si>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</si>
  <si>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</si>
  <si>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</si>
  <si>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</si>
  <si>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</si>
  <si>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</si>
  <si>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</si>
  <si>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</si>
  <si>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</si>
  <si>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</si>
  <si>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</si>
  <si>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</si>
  <si>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</si>
  <si>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</si>
  <si>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</si>
  <si>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</si>
  <si>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</si>
  <si>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</si>
  <si>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</si>
  <si>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</si>
  <si>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</si>
  <si>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</si>
  <si>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</si>
  <si>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</si>
  <si>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</si>
  <si>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</si>
  <si>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</si>
  <si>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</si>
  <si>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</si>
  <si>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</si>
  <si>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</si>
  <si>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</si>
  <si>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</si>
  <si>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</si>
  <si>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</si>
  <si>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</si>
  <si>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</si>
  <si>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</si>
  <si>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</si>
  <si>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</si>
  <si>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</si>
  <si>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</si>
  <si>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</si>
  <si>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</si>
  <si>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</si>
  <si>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</si>
  <si>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</si>
  <si>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</si>
  <si>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</si>
  <si>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</si>
  <si>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</si>
  <si>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</si>
  <si>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</si>
  <si>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</si>
  <si>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</si>
  <si>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</si>
  <si>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</si>
  <si>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</si>
  <si>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</si>
  <si>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</si>
  <si>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</si>
  <si>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</si>
  <si>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</si>
  <si>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</si>
  <si>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</si>
  <si>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</si>
  <si>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</si>
  <si>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charset val="204"/>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</si>
  <si>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</si>
  <si>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</si>
  <si>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</si>
  <si>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</si>
  <si>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</si>
  <si>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</si>
  <si>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</si>
  <si>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</si>
  <si>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charset val="204"/>
      </rPr>
      <t>1</t>
    </r>
  </si>
  <si>
    <r>
      <t>Форма 4.10.5 Информация о предложении величин тарифов на подключение к системе теплоснабжения</t>
    </r>
    <r>
      <rPr>
        <vertAlign val="superscript"/>
        <sz val="10"/>
        <rFont val="Tahoma"/>
        <family val="2"/>
        <charset val="204"/>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</si>
  <si>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</si>
  <si>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</si>
  <si>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</si>
  <si>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</si>
  <si>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</si>
  <si>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</si>
  <si>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</si>
  <si>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</si>
  <si>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</si>
  <si>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</si>
  <si>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</si>
  <si>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</si>
  <si>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</si>
  <si>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</si>
  <si>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</si>
  <si>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</si>
  <si>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05.05.2022</t>
  </si>
  <si>
    <t>Агрызский муниципальный район</t>
  </si>
  <si>
    <t>92601000</t>
  </si>
  <si>
    <t>Азевское</t>
  </si>
  <si>
    <t>92601405</t>
  </si>
  <si>
    <t>Бимское</t>
  </si>
  <si>
    <t>92601410</t>
  </si>
  <si>
    <t>Город Агрыз</t>
  </si>
  <si>
    <t>92601101</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</si>
  <si>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</si>
  <si>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</si>
  <si>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</si>
  <si>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</si>
  <si>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</si>
  <si>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</si>
  <si>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</si>
  <si>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</si>
  <si>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</si>
  <si>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</si>
  <si>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</si>
  <si>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</si>
  <si>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</si>
  <si>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</si>
  <si>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</si>
  <si>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</si>
  <si>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</si>
  <si>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</si>
  <si>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</si>
  <si>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</si>
  <si>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</si>
  <si>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</si>
  <si>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</si>
  <si>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</si>
  <si>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</si>
  <si>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</si>
  <si>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</si>
  <si>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</si>
  <si>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</si>
  <si>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</si>
  <si>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</si>
  <si>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</si>
  <si>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</si>
  <si>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</si>
  <si>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</si>
  <si>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</si>
  <si>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</si>
  <si>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</si>
  <si>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</si>
  <si>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</si>
  <si>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</si>
  <si>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</si>
  <si>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</si>
  <si>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</si>
  <si>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</si>
  <si>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</si>
  <si>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</si>
  <si>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</si>
  <si>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</si>
  <si>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</si>
  <si>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</si>
  <si>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</si>
  <si>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</si>
  <si>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</si>
  <si>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</si>
  <si>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</si>
  <si>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</si>
  <si>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</si>
  <si>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</si>
  <si>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</si>
  <si>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</si>
  <si>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</si>
  <si>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</si>
  <si>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</si>
  <si>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</si>
  <si>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</si>
  <si>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</si>
  <si>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</si>
  <si>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</si>
  <si>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</si>
  <si>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</si>
  <si>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</si>
  <si>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</si>
  <si>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</si>
  <si>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</si>
  <si>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</si>
  <si>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</si>
  <si>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</si>
  <si>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</si>
  <si>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</si>
  <si>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</si>
  <si>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</si>
  <si>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</si>
  <si>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</si>
  <si>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</si>
  <si>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</si>
  <si>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</si>
  <si>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</si>
  <si>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</si>
  <si>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</si>
  <si>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</si>
  <si>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</si>
  <si>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</si>
  <si>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</si>
  <si>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</si>
  <si>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</si>
  <si>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</si>
  <si>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</si>
  <si>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</si>
  <si>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</si>
  <si>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</si>
  <si>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</si>
  <si>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</si>
  <si>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</si>
  <si>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</si>
  <si>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</si>
  <si>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</si>
  <si>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</si>
  <si>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</si>
  <si>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</si>
  <si>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</si>
  <si>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</si>
  <si>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Новокиреметское</t>
  </si>
  <si>
    <t>92604435</t>
  </si>
  <si>
    <t>Саврушское</t>
  </si>
  <si>
    <t>92604445</t>
  </si>
  <si>
    <t>Староибрайкинское</t>
  </si>
  <si>
    <t>92604450</t>
  </si>
  <si>
    <t>Староильдеряковское</t>
  </si>
  <si>
    <t>92604455</t>
  </si>
  <si>
    <t>Старокиреметское</t>
  </si>
  <si>
    <t>92604460</t>
  </si>
  <si>
    <t>Старокиязлинское</t>
  </si>
  <si>
    <t>92604465</t>
  </si>
  <si>
    <t>Старотатарско-Адамское</t>
  </si>
  <si>
    <t>92604468</t>
  </si>
  <si>
    <t>Старотимошкинское</t>
  </si>
  <si>
    <t>92604470</t>
  </si>
  <si>
    <t>Староузеевское</t>
  </si>
  <si>
    <t>92604475</t>
  </si>
  <si>
    <t>Сунчелеевское</t>
  </si>
  <si>
    <t>92604480</t>
  </si>
  <si>
    <t>Трудолюбовское</t>
  </si>
  <si>
    <t>92604485</t>
  </si>
  <si>
    <t>Урмандеевское</t>
  </si>
  <si>
    <t>92604490</t>
  </si>
  <si>
    <t>Щербенское</t>
  </si>
  <si>
    <t>92604493</t>
  </si>
  <si>
    <t>поселок городского типа Аксубаево</t>
  </si>
  <si>
    <t>92604151</t>
  </si>
  <si>
    <t>Актанышский муниципальный район</t>
  </si>
  <si>
    <t>92605000</t>
  </si>
  <si>
    <t>Аишевское</t>
  </si>
  <si>
    <t>92605402</t>
  </si>
  <si>
    <t>Аккузовское</t>
  </si>
  <si>
    <t>92605404</t>
  </si>
  <si>
    <t>Актанышбашское</t>
  </si>
  <si>
    <t>92605408</t>
  </si>
  <si>
    <t>Актанышское</t>
  </si>
  <si>
    <t>92605409</t>
  </si>
  <si>
    <t>Атясевское</t>
  </si>
  <si>
    <t>92605411</t>
  </si>
  <si>
    <t>Верхнеяхшеевское</t>
  </si>
  <si>
    <t>92605415</t>
  </si>
  <si>
    <t>Казкеевское</t>
  </si>
  <si>
    <t>92605419</t>
  </si>
  <si>
    <t>Кировское</t>
  </si>
  <si>
    <t>92605423</t>
  </si>
  <si>
    <t>Кузякинское</t>
  </si>
  <si>
    <t>92605427</t>
  </si>
  <si>
    <t>Масадинское</t>
  </si>
  <si>
    <t>92605438</t>
  </si>
  <si>
    <t>Новоалимовское</t>
  </si>
  <si>
    <t>92605434</t>
  </si>
  <si>
    <t>Поисевское</t>
  </si>
  <si>
    <t>92605441</t>
  </si>
  <si>
    <t>Староаймановское</t>
  </si>
  <si>
    <t>92605445</t>
  </si>
  <si>
    <t>Старобайсаровское</t>
  </si>
  <si>
    <t>92605448</t>
  </si>
  <si>
    <t>Старобугадинское</t>
  </si>
  <si>
    <t>92605451</t>
  </si>
  <si>
    <t>Старокурмашевское</t>
  </si>
  <si>
    <t>92605454</t>
  </si>
  <si>
    <t>Старосафаровское</t>
  </si>
  <si>
    <t>92605457</t>
  </si>
  <si>
    <t>Такталачукское</t>
  </si>
  <si>
    <t>92605464</t>
  </si>
  <si>
    <t>Татарско-Суксинское</t>
  </si>
  <si>
    <t>92605470</t>
  </si>
  <si>
    <t>Татарско-Ямалинское</t>
  </si>
  <si>
    <t>92605473</t>
  </si>
  <si>
    <t>Тлякеевское</t>
  </si>
  <si>
    <t>92605477</t>
  </si>
  <si>
    <t>Тюковское</t>
  </si>
  <si>
    <t>92605481</t>
  </si>
  <si>
    <t>92605430</t>
  </si>
  <si>
    <t>Усинское</t>
  </si>
  <si>
    <t>92605432</t>
  </si>
  <si>
    <t>Чалманаратское</t>
  </si>
  <si>
    <t>92605485</t>
  </si>
  <si>
    <t>Чуракаевское</t>
  </si>
  <si>
    <t>92605493</t>
  </si>
  <si>
    <t>Алексеевский муниципальный район</t>
  </si>
  <si>
    <t>92606000</t>
  </si>
  <si>
    <t>Билярское</t>
  </si>
  <si>
    <t>92606405</t>
  </si>
  <si>
    <t>Большеполянское</t>
  </si>
  <si>
    <t>92606410</t>
  </si>
  <si>
    <t>Большетиганское</t>
  </si>
  <si>
    <t>92606415</t>
  </si>
  <si>
    <t>Бутлеровское</t>
  </si>
  <si>
    <t>92606420</t>
  </si>
  <si>
    <t>Войкинское</t>
  </si>
  <si>
    <t>92606425</t>
  </si>
  <si>
    <t>Ерыклинское</t>
  </si>
  <si>
    <t>92606435</t>
  </si>
  <si>
    <t>Куркульское</t>
  </si>
  <si>
    <t>92606440</t>
  </si>
  <si>
    <t>Курналинское</t>
  </si>
  <si>
    <t>92606442</t>
  </si>
  <si>
    <t>Лебединское</t>
  </si>
  <si>
    <t>92606445</t>
  </si>
  <si>
    <t>Лебяжинское</t>
  </si>
  <si>
    <t>92606450</t>
  </si>
  <si>
    <t>Левашевское</t>
  </si>
  <si>
    <t>92606455</t>
  </si>
  <si>
    <t>Майнское</t>
  </si>
  <si>
    <t>92606460</t>
  </si>
  <si>
    <t>Подлесно-Шенталинское</t>
  </si>
  <si>
    <t>92606470</t>
  </si>
  <si>
    <t>Родниковское</t>
  </si>
  <si>
    <t>92606475</t>
  </si>
  <si>
    <t>Ромодановское</t>
  </si>
  <si>
    <t>92606476</t>
  </si>
  <si>
    <t>Сахаровское</t>
  </si>
  <si>
    <t>92606478</t>
  </si>
  <si>
    <t>Среднетиганское</t>
  </si>
  <si>
    <t>92606480</t>
  </si>
  <si>
    <t>Степношенталинское</t>
  </si>
  <si>
    <t>92606490</t>
  </si>
  <si>
    <t>Ялкынское</t>
  </si>
  <si>
    <t>92606495</t>
  </si>
  <si>
    <t>поселок городского типа Алексеевское</t>
  </si>
  <si>
    <t>92606151</t>
  </si>
  <si>
    <t>Алькеевский муниципальный район</t>
  </si>
  <si>
    <t>92607000</t>
  </si>
  <si>
    <t>Аппаковское</t>
  </si>
  <si>
    <t>92607404</t>
  </si>
  <si>
    <t>Базарно-Матакское</t>
  </si>
  <si>
    <t>92607408</t>
  </si>
  <si>
    <t>Борискинское</t>
  </si>
  <si>
    <t>92607412</t>
  </si>
  <si>
    <t>Верхнеколчуринское</t>
  </si>
  <si>
    <t>92607416</t>
  </si>
  <si>
    <t>Каргопольское</t>
  </si>
  <si>
    <t>92607420</t>
  </si>
  <si>
    <t>Кошкинское</t>
  </si>
  <si>
    <t>92607424</t>
  </si>
  <si>
    <t>Нижнеалькеевское</t>
  </si>
  <si>
    <t>92607428</t>
  </si>
  <si>
    <t>Нижнекачеевское</t>
  </si>
  <si>
    <t>92607432</t>
  </si>
  <si>
    <t>Новоургагарское</t>
  </si>
  <si>
    <t>92607440</t>
  </si>
  <si>
    <t>Салманское</t>
  </si>
  <si>
    <t>92607444</t>
  </si>
  <si>
    <t>Староалпаровское</t>
  </si>
  <si>
    <t>92607448</t>
  </si>
  <si>
    <t>Старокамкинское</t>
  </si>
  <si>
    <t>92607452</t>
  </si>
  <si>
    <t>Староматакское</t>
  </si>
  <si>
    <t>92607456</t>
  </si>
  <si>
    <t>Старосалмановское</t>
  </si>
  <si>
    <t>92607460</t>
  </si>
  <si>
    <t>Старохурадинское</t>
  </si>
  <si>
    <t>92607464</t>
  </si>
  <si>
    <t>Старочелнинское</t>
  </si>
  <si>
    <t>92607468</t>
  </si>
  <si>
    <t>Тяжбердинское</t>
  </si>
  <si>
    <t>92607470</t>
  </si>
  <si>
    <t>Чувашско-Бродское</t>
  </si>
  <si>
    <t>92607472</t>
  </si>
  <si>
    <t>Чувашско-Бурнаевское</t>
  </si>
  <si>
    <t>92607476</t>
  </si>
  <si>
    <t>Шибашинское</t>
  </si>
  <si>
    <t>92607484</t>
  </si>
  <si>
    <t>Юхмачинское</t>
  </si>
  <si>
    <t>92607488</t>
  </si>
  <si>
    <t>Альметьевский муниципальный район</t>
  </si>
  <si>
    <t>92608000</t>
  </si>
  <si>
    <t>Абдрахмановское</t>
  </si>
  <si>
    <t>92608403</t>
  </si>
  <si>
    <t>Альметьевское</t>
  </si>
  <si>
    <t>92608404</t>
  </si>
  <si>
    <t>92608424</t>
  </si>
  <si>
    <t>Багряж-Никольское</t>
  </si>
  <si>
    <t>92608406</t>
  </si>
  <si>
    <t>Бишмунчинское</t>
  </si>
  <si>
    <t>92608409</t>
  </si>
  <si>
    <t>92608412</t>
  </si>
  <si>
    <t>Бутинское</t>
  </si>
  <si>
    <t>92608413</t>
  </si>
  <si>
    <t>Васильевское</t>
  </si>
  <si>
    <t>92608416</t>
  </si>
  <si>
    <t>Верхнеакташское</t>
  </si>
  <si>
    <t>92608418</t>
  </si>
  <si>
    <t>Верхнемактаминское</t>
  </si>
  <si>
    <t>92608419</t>
  </si>
  <si>
    <t>Город Альметьевск</t>
  </si>
  <si>
    <t>92608101</t>
  </si>
  <si>
    <t>Елховское</t>
  </si>
  <si>
    <t>92608421</t>
  </si>
  <si>
    <t>Ерсубайкинское</t>
  </si>
  <si>
    <t>92608422</t>
  </si>
  <si>
    <t>Калейкинское</t>
  </si>
  <si>
    <t>92608427</t>
  </si>
  <si>
    <t>Кама-Исмагиловское</t>
  </si>
  <si>
    <t>92608428</t>
  </si>
  <si>
    <t>Кичуйское</t>
  </si>
  <si>
    <t>92608433</t>
  </si>
  <si>
    <t>Кичучатовское</t>
  </si>
  <si>
    <t>92608434</t>
  </si>
  <si>
    <t>Клементейкинское</t>
  </si>
  <si>
    <t>92608436</t>
  </si>
  <si>
    <t>Кузайкинское</t>
  </si>
  <si>
    <t>92608439</t>
  </si>
  <si>
    <t>Кульшариповское</t>
  </si>
  <si>
    <t>92608440</t>
  </si>
  <si>
    <t>Лесно-Калейкинское</t>
  </si>
  <si>
    <t>92608441</t>
  </si>
  <si>
    <t>Маметьевское</t>
  </si>
  <si>
    <t>92608442</t>
  </si>
  <si>
    <t>Миннибаевское</t>
  </si>
  <si>
    <t>92608445</t>
  </si>
  <si>
    <t>Нижнеабдулловское</t>
  </si>
  <si>
    <t>92608447</t>
  </si>
  <si>
    <t>Новокашировское</t>
  </si>
  <si>
    <t>92608448</t>
  </si>
  <si>
    <t>Новонадыровское</t>
  </si>
  <si>
    <t>92608451</t>
  </si>
  <si>
    <t>Новоникольское</t>
  </si>
  <si>
    <t>92608454</t>
  </si>
  <si>
    <t>Новотроицкое</t>
  </si>
  <si>
    <t>92608457</t>
  </si>
  <si>
    <t>Русско-Акташское</t>
  </si>
  <si>
    <t>92608459</t>
  </si>
  <si>
    <t>Сиренькинское</t>
  </si>
  <si>
    <t>92608430</t>
  </si>
  <si>
    <t>Старомихайловское</t>
  </si>
  <si>
    <t>92608460</t>
  </si>
  <si>
    <t>Старосуркинское</t>
  </si>
  <si>
    <t>92608415</t>
  </si>
  <si>
    <t>Сулеевское</t>
  </si>
  <si>
    <t>92608463</t>
  </si>
  <si>
    <t>Тайсугановское</t>
  </si>
  <si>
    <t>92608464</t>
  </si>
  <si>
    <t>Ямашинское</t>
  </si>
  <si>
    <t>92608469</t>
  </si>
  <si>
    <t>Ямашское</t>
  </si>
  <si>
    <t>92608472</t>
  </si>
  <si>
    <t>поселок городского типа Нижняя Мактама</t>
  </si>
  <si>
    <t>92608105</t>
  </si>
  <si>
    <t>Апастовский муниципальный район</t>
  </si>
  <si>
    <t>92610000</t>
  </si>
  <si>
    <t>Альмендеровское</t>
  </si>
  <si>
    <t>92610403</t>
  </si>
  <si>
    <t>Бакрчинское</t>
  </si>
  <si>
    <t>92610410</t>
  </si>
  <si>
    <t>Бишевское</t>
  </si>
  <si>
    <t>92610412</t>
  </si>
  <si>
    <t>Большеболгоярское</t>
  </si>
  <si>
    <t>92610415</t>
  </si>
  <si>
    <t>Большекокузское</t>
  </si>
  <si>
    <t>92610417</t>
  </si>
  <si>
    <t>Булым-Булыхчинское</t>
  </si>
  <si>
    <t>92610425</t>
  </si>
  <si>
    <t>Верхнеаткозинское</t>
  </si>
  <si>
    <t>92610430</t>
  </si>
  <si>
    <t>Верхнеиндырчинское</t>
  </si>
  <si>
    <t>92610433</t>
  </si>
  <si>
    <t>Деушевское</t>
  </si>
  <si>
    <t>92610436</t>
  </si>
  <si>
    <t>Ишеевское</t>
  </si>
  <si>
    <t>92610439</t>
  </si>
  <si>
    <t>Каратунское</t>
  </si>
  <si>
    <t>92610444</t>
  </si>
  <si>
    <t>Кзыл-Тауское</t>
  </si>
  <si>
    <t>92610442</t>
  </si>
  <si>
    <t>Куштовское</t>
  </si>
  <si>
    <t>92610448</t>
  </si>
  <si>
    <t>Сатламышевское</t>
  </si>
  <si>
    <t>92610456</t>
  </si>
  <si>
    <t>Среднебалтаевское</t>
  </si>
  <si>
    <t>92610459</t>
  </si>
  <si>
    <t>Староюмралинское</t>
  </si>
  <si>
    <t>92610462</t>
  </si>
  <si>
    <t>Табар-Черкийское</t>
  </si>
  <si>
    <t>92610453</t>
  </si>
  <si>
    <t>Тутаевское</t>
  </si>
  <si>
    <t>92610455</t>
  </si>
  <si>
    <t>Черемшанское</t>
  </si>
  <si>
    <t>92610474</t>
  </si>
  <si>
    <t>Чуру-Барышевское</t>
  </si>
  <si>
    <t>92610477</t>
  </si>
  <si>
    <t>Шамбулыхчинское</t>
  </si>
  <si>
    <t>92610483</t>
  </si>
  <si>
    <t>поселок городского типа Апастово</t>
  </si>
  <si>
    <t>92610151</t>
  </si>
  <si>
    <t>Арский муниципальный район</t>
  </si>
  <si>
    <t>92612000</t>
  </si>
  <si>
    <t>Апазовское</t>
  </si>
  <si>
    <t>92612403</t>
  </si>
  <si>
    <t>Город Арск</t>
  </si>
  <si>
    <t>92612151</t>
  </si>
  <si>
    <t>Качелинское</t>
  </si>
  <si>
    <t>92612422</t>
  </si>
  <si>
    <t>Наласинское</t>
  </si>
  <si>
    <t>92612442</t>
  </si>
  <si>
    <t>Новокинерское</t>
  </si>
  <si>
    <t>92612450</t>
  </si>
  <si>
    <t>Новокишитское</t>
  </si>
  <si>
    <t>92612452</t>
  </si>
  <si>
    <t>Новокырлайское</t>
  </si>
  <si>
    <t>92612454</t>
  </si>
  <si>
    <t>Сизинское</t>
  </si>
  <si>
    <t>92612462</t>
  </si>
  <si>
    <t>Среднеатынское</t>
  </si>
  <si>
    <t>92612465</t>
  </si>
  <si>
    <t>Среднекорсинское</t>
  </si>
  <si>
    <t>92612415</t>
  </si>
  <si>
    <t>Старокырлайское</t>
  </si>
  <si>
    <t>92612439</t>
  </si>
  <si>
    <t>Старочурилинское</t>
  </si>
  <si>
    <t>92612474</t>
  </si>
  <si>
    <t>Ташкичинское</t>
  </si>
  <si>
    <t>92612480</t>
  </si>
  <si>
    <t>Урнякское</t>
  </si>
  <si>
    <t>92612406</t>
  </si>
  <si>
    <t>Утар-Атынское</t>
  </si>
  <si>
    <t>92612486</t>
  </si>
  <si>
    <t>Шушмабашское</t>
  </si>
  <si>
    <t>92612496</t>
  </si>
  <si>
    <t>Янга-Салское</t>
  </si>
  <si>
    <t>92612498</t>
  </si>
  <si>
    <t>Атнинский муниципальный район</t>
  </si>
  <si>
    <t>92613000</t>
  </si>
  <si>
    <t>Большеатнинское</t>
  </si>
  <si>
    <t>92613408</t>
  </si>
  <si>
    <t>Большеменгерское</t>
  </si>
  <si>
    <t>92613410</t>
  </si>
  <si>
    <t>Верхнесердинское</t>
  </si>
  <si>
    <t>92613415</t>
  </si>
  <si>
    <t>Коморгузинское</t>
  </si>
  <si>
    <t>92613425</t>
  </si>
  <si>
    <t>Кубянское</t>
  </si>
  <si>
    <t>92613430</t>
  </si>
  <si>
    <t>Кулле-Киминское</t>
  </si>
  <si>
    <t>92613434</t>
  </si>
  <si>
    <t>Кунгерское</t>
  </si>
  <si>
    <t>92613437</t>
  </si>
  <si>
    <t>Кшкловское</t>
  </si>
  <si>
    <t>92613440</t>
  </si>
  <si>
    <t>Нижнеберескинское</t>
  </si>
  <si>
    <t>92613445</t>
  </si>
  <si>
    <t>Нижнекуюкское</t>
  </si>
  <si>
    <t>92613447</t>
  </si>
  <si>
    <t>Новошашинское</t>
  </si>
  <si>
    <t>92613457</t>
  </si>
  <si>
    <t>Узюмское</t>
  </si>
  <si>
    <t>92613470</t>
  </si>
  <si>
    <t>Бавлинский муниципальный район</t>
  </si>
  <si>
    <t>92614000</t>
  </si>
  <si>
    <t>Александровское</t>
  </si>
  <si>
    <t>92614404</t>
  </si>
  <si>
    <t>Город Бавлы</t>
  </si>
  <si>
    <t>92614101</t>
  </si>
  <si>
    <t>Исергаповское</t>
  </si>
  <si>
    <t>92614424</t>
  </si>
  <si>
    <t>Кзыл-Ярское</t>
  </si>
  <si>
    <t>92614432</t>
  </si>
  <si>
    <t>Крым-Сарайское</t>
  </si>
  <si>
    <t>92614436</t>
  </si>
  <si>
    <t>Новозареченское</t>
  </si>
  <si>
    <t>92614416</t>
  </si>
  <si>
    <t>Покровско-Урустамакское</t>
  </si>
  <si>
    <t>92614440</t>
  </si>
  <si>
    <t>Поповское</t>
  </si>
  <si>
    <t>92614444</t>
  </si>
  <si>
    <t>Потапово-Тумбарлинское</t>
  </si>
  <si>
    <t>92614448</t>
  </si>
  <si>
    <t>Салиховское</t>
  </si>
  <si>
    <t>92614452</t>
  </si>
  <si>
    <t>Татарско-Кандызское</t>
  </si>
  <si>
    <t>92614460</t>
  </si>
  <si>
    <t>Тумбарлинское</t>
  </si>
  <si>
    <t>92614468</t>
  </si>
  <si>
    <t>Удмуртско-Ташлинское</t>
  </si>
  <si>
    <t>92614472</t>
  </si>
  <si>
    <t>Шалтинское</t>
  </si>
  <si>
    <t>92614480</t>
  </si>
  <si>
    <t>Балтасинский муниципальный район</t>
  </si>
  <si>
    <t>92615000</t>
  </si>
  <si>
    <t>Бурбашское</t>
  </si>
  <si>
    <t>92615407</t>
  </si>
  <si>
    <t>Бурнакское</t>
  </si>
  <si>
    <t>92615408</t>
  </si>
  <si>
    <t>Верхнесубашское</t>
  </si>
  <si>
    <t>92615415</t>
  </si>
  <si>
    <t>Карадуванское</t>
  </si>
  <si>
    <t>92615425</t>
  </si>
  <si>
    <t>Кугунурское</t>
  </si>
  <si>
    <t>92615420</t>
  </si>
  <si>
    <t>Малолызинское</t>
  </si>
  <si>
    <t>92615428</t>
  </si>
  <si>
    <t>Норминское</t>
  </si>
  <si>
    <t>92615430</t>
  </si>
  <si>
    <t>Нуринерское</t>
  </si>
  <si>
    <t>92615435</t>
  </si>
  <si>
    <t>Пижмарское</t>
  </si>
  <si>
    <t>92615440</t>
  </si>
  <si>
    <t>Салаусское</t>
  </si>
  <si>
    <t>92615445</t>
  </si>
  <si>
    <t>Смаильское</t>
  </si>
  <si>
    <t>92615410</t>
  </si>
  <si>
    <t>Сосновское</t>
  </si>
  <si>
    <t>92615450</t>
  </si>
  <si>
    <t>Среднекушкетское</t>
  </si>
  <si>
    <t>92615455</t>
  </si>
  <si>
    <t>Ципьинское</t>
  </si>
  <si>
    <t>92615465</t>
  </si>
  <si>
    <t>Шишинерское</t>
  </si>
  <si>
    <t>92615460</t>
  </si>
  <si>
    <t>Шубанское</t>
  </si>
  <si>
    <t>92615470</t>
  </si>
  <si>
    <t>Янгуловское</t>
  </si>
  <si>
    <t>92615475</t>
  </si>
  <si>
    <t>поселок городского типа Балтаси</t>
  </si>
  <si>
    <t>92615151</t>
  </si>
  <si>
    <t>Бугульминский муниципальный район</t>
  </si>
  <si>
    <t>92617000</t>
  </si>
  <si>
    <t>Акбашское</t>
  </si>
  <si>
    <t>92617405</t>
  </si>
  <si>
    <t>Березовское</t>
  </si>
  <si>
    <t>92617460</t>
  </si>
  <si>
    <t>Большефедоровское</t>
  </si>
  <si>
    <t>92617410</t>
  </si>
  <si>
    <t>Восточное</t>
  </si>
  <si>
    <t>92617412</t>
  </si>
  <si>
    <t>Вязовское</t>
  </si>
  <si>
    <t>92617425</t>
  </si>
  <si>
    <t>Город Бугульма</t>
  </si>
  <si>
    <t>92617101</t>
  </si>
  <si>
    <t>Зеленорощинское</t>
  </si>
  <si>
    <t>92617415</t>
  </si>
  <si>
    <t>Ключевское</t>
  </si>
  <si>
    <t>92617420</t>
  </si>
  <si>
    <t>92617430</t>
  </si>
  <si>
    <t>Малобугульминское</t>
  </si>
  <si>
    <t>92617435</t>
  </si>
  <si>
    <t>Наратлинское</t>
  </si>
  <si>
    <t>92617440</t>
  </si>
  <si>
    <t>Новоалександровское</t>
  </si>
  <si>
    <t>92617445</t>
  </si>
  <si>
    <t>Новосумароковское</t>
  </si>
  <si>
    <t>92617450</t>
  </si>
  <si>
    <t>Петровское</t>
  </si>
  <si>
    <t>92617452</t>
  </si>
  <si>
    <t>Подгорненское</t>
  </si>
  <si>
    <t>92617455</t>
  </si>
  <si>
    <t>Спасское</t>
  </si>
  <si>
    <t>92617465</t>
  </si>
  <si>
    <t>Староисаковское</t>
  </si>
  <si>
    <t>92617470</t>
  </si>
  <si>
    <t>Татарско-Дымское</t>
  </si>
  <si>
    <t>92617475</t>
  </si>
  <si>
    <t>поселок городского типа Карабаш</t>
  </si>
  <si>
    <t>92617155</t>
  </si>
  <si>
    <t>Буинский муниципальный район</t>
  </si>
  <si>
    <t>92618000</t>
  </si>
  <si>
    <t>Адав-Тулумбаевское</t>
  </si>
  <si>
    <t>92618404</t>
  </si>
  <si>
    <t>Аксунское</t>
  </si>
  <si>
    <t>92618407</t>
  </si>
  <si>
    <t>Альшеевское</t>
  </si>
  <si>
    <t>92618408</t>
  </si>
  <si>
    <t>Альшиховское</t>
  </si>
  <si>
    <t>92618411</t>
  </si>
  <si>
    <t>Бик-Утеевское</t>
  </si>
  <si>
    <t>92618415</t>
  </si>
  <si>
    <t>Большефроловское</t>
  </si>
  <si>
    <t>92618419</t>
  </si>
  <si>
    <t>Бюрганское</t>
  </si>
  <si>
    <t>92618423</t>
  </si>
  <si>
    <t>Верхнелащинское</t>
  </si>
  <si>
    <t>92618427</t>
  </si>
  <si>
    <t>Город Буинск</t>
  </si>
  <si>
    <t>92618101</t>
  </si>
  <si>
    <t>Исаковское</t>
  </si>
  <si>
    <t>92618431</t>
  </si>
  <si>
    <t>Кайбицкое</t>
  </si>
  <si>
    <t>92618435</t>
  </si>
  <si>
    <t>Киятское</t>
  </si>
  <si>
    <t>92618439</t>
  </si>
  <si>
    <t>Кошки-Теняковское</t>
  </si>
  <si>
    <t>92618438</t>
  </si>
  <si>
    <t>Кошки-Шемякинское</t>
  </si>
  <si>
    <t>92618440</t>
  </si>
  <si>
    <t>Малобуинковское</t>
  </si>
  <si>
    <t>92618441</t>
  </si>
  <si>
    <t>Мещеряковское</t>
  </si>
  <si>
    <t>92618442</t>
  </si>
  <si>
    <t>Мокросавалеевское</t>
  </si>
  <si>
    <t>92618443</t>
  </si>
  <si>
    <t>Нижненаратбашское</t>
  </si>
  <si>
    <t>92618447</t>
  </si>
  <si>
    <t>Новотинчалинское</t>
  </si>
  <si>
    <t>92618451</t>
  </si>
  <si>
    <t>Новочечкабское</t>
  </si>
  <si>
    <t>92618454</t>
  </si>
  <si>
    <t>Нурлатское</t>
  </si>
  <si>
    <t>92618455</t>
  </si>
  <si>
    <t>Рунгинское</t>
  </si>
  <si>
    <t>92618458</t>
  </si>
  <si>
    <t>Сорок-Сайдакское</t>
  </si>
  <si>
    <t>92618462</t>
  </si>
  <si>
    <t>Старостуденецкое</t>
  </si>
  <si>
    <t>92618469</t>
  </si>
  <si>
    <t>Старотинчалинское</t>
  </si>
  <si>
    <t>92618472</t>
  </si>
  <si>
    <t>Тимбаевское</t>
  </si>
  <si>
    <t>92618476</t>
  </si>
  <si>
    <t>Черки-Гришинское</t>
  </si>
  <si>
    <t>92618480</t>
  </si>
  <si>
    <t>Черки-Кильдуразское</t>
  </si>
  <si>
    <t>92618483</t>
  </si>
  <si>
    <t>Чувашско-Кищаковское</t>
  </si>
  <si>
    <t>92618487</t>
  </si>
  <si>
    <t>Энтуганское</t>
  </si>
  <si>
    <t>92618491</t>
  </si>
  <si>
    <t>Яшевское</t>
  </si>
  <si>
    <t>92618495</t>
  </si>
  <si>
    <t>Верхнеуслонский муниципальный район</t>
  </si>
  <si>
    <t>92620000</t>
  </si>
  <si>
    <t>Большемеминское</t>
  </si>
  <si>
    <t>92620403</t>
  </si>
  <si>
    <t>Бурнашевское</t>
  </si>
  <si>
    <t>92620405</t>
  </si>
  <si>
    <t>92620408</t>
  </si>
  <si>
    <t>Введенско-Слободское</t>
  </si>
  <si>
    <t>92620410</t>
  </si>
  <si>
    <t>Верхнеуслонское</t>
  </si>
  <si>
    <t>92620415</t>
  </si>
  <si>
    <t>Канашское</t>
  </si>
  <si>
    <t>92620420</t>
  </si>
  <si>
    <t>Кильдеевское</t>
  </si>
  <si>
    <t>92620425</t>
  </si>
  <si>
    <t>Коргузинское</t>
  </si>
  <si>
    <t>92620435</t>
  </si>
  <si>
    <t>Кураловское</t>
  </si>
  <si>
    <t>92620440</t>
  </si>
  <si>
    <t>Майданское</t>
  </si>
  <si>
    <t>92620445</t>
  </si>
  <si>
    <t>Макуловское</t>
  </si>
  <si>
    <t>92620450</t>
  </si>
  <si>
    <t>Набережно-Морквашское</t>
  </si>
  <si>
    <t>92620460</t>
  </si>
  <si>
    <t>Нижнеуслонское</t>
  </si>
  <si>
    <t>92620465</t>
  </si>
  <si>
    <t>Новорусско-Маматкозинское</t>
  </si>
  <si>
    <t>92620470</t>
  </si>
  <si>
    <t>Октябрьское</t>
  </si>
  <si>
    <t>92620472</t>
  </si>
  <si>
    <t>Печищинское</t>
  </si>
  <si>
    <t>92620473</t>
  </si>
  <si>
    <t>Соболевское</t>
  </si>
  <si>
    <t>92620474</t>
  </si>
  <si>
    <t>Шеланговское</t>
  </si>
  <si>
    <t>92620475</t>
  </si>
  <si>
    <t>Ямбулатовское</t>
  </si>
  <si>
    <t>92620478</t>
  </si>
  <si>
    <t>город Иннополис</t>
  </si>
  <si>
    <t>92620109</t>
  </si>
  <si>
    <t>Высокогорский муниципальный район</t>
  </si>
  <si>
    <t>92622000</t>
  </si>
  <si>
    <t>Айбашское</t>
  </si>
  <si>
    <t>92622403</t>
  </si>
  <si>
    <t>Алан-Бексерское</t>
  </si>
  <si>
    <t>92622406</t>
  </si>
  <si>
    <t>Альдермышское</t>
  </si>
  <si>
    <t>92622409</t>
  </si>
  <si>
    <t>Березкинское</t>
  </si>
  <si>
    <t>92622411</t>
  </si>
  <si>
    <t>Бирюлинское</t>
  </si>
  <si>
    <t>92622412</t>
  </si>
  <si>
    <t>Большебитаманское</t>
  </si>
  <si>
    <t>92622415</t>
  </si>
  <si>
    <t>Большековалинское</t>
  </si>
  <si>
    <t>92622421</t>
  </si>
  <si>
    <t>Высокогорское</t>
  </si>
  <si>
    <t>92622427</t>
  </si>
  <si>
    <t>Дачное</t>
  </si>
  <si>
    <t>92622429</t>
  </si>
  <si>
    <t>Дубъязское</t>
  </si>
  <si>
    <t>92622430</t>
  </si>
  <si>
    <t>Иске-Казанское</t>
  </si>
  <si>
    <t>92622431</t>
  </si>
  <si>
    <t>Казакларское</t>
  </si>
  <si>
    <t>92622434</t>
  </si>
  <si>
    <t>Красносельское</t>
  </si>
  <si>
    <t>92622440</t>
  </si>
  <si>
    <t>Куркачинское</t>
  </si>
  <si>
    <t>92622441</t>
  </si>
  <si>
    <t>Мемдельское</t>
  </si>
  <si>
    <t>92622443</t>
  </si>
  <si>
    <t>Мульминское</t>
  </si>
  <si>
    <t>92622446</t>
  </si>
  <si>
    <t>Село-Алатское</t>
  </si>
  <si>
    <t>92622455</t>
  </si>
  <si>
    <t>Семиозерское</t>
  </si>
  <si>
    <t>92622458</t>
  </si>
  <si>
    <t>Суксинское</t>
  </si>
  <si>
    <t>92622462</t>
  </si>
  <si>
    <t>Ташлы-Ковалинское</t>
  </si>
  <si>
    <t>92622464</t>
  </si>
  <si>
    <t>Усадское</t>
  </si>
  <si>
    <t>92622467</t>
  </si>
  <si>
    <t>Чепчуговское</t>
  </si>
  <si>
    <t>92622473</t>
  </si>
  <si>
    <t>Чернышевское</t>
  </si>
  <si>
    <t>92622474</t>
  </si>
  <si>
    <t>Шапшинское</t>
  </si>
  <si>
    <t>92622479</t>
  </si>
  <si>
    <t>Ямашурминское</t>
  </si>
  <si>
    <t>92622485</t>
  </si>
  <si>
    <t>Город Казань</t>
  </si>
  <si>
    <t>92701000</t>
  </si>
  <si>
    <t>Город Набережные Челны</t>
  </si>
  <si>
    <t>92730000</t>
  </si>
  <si>
    <t>Дрожжановский муниципальный район</t>
  </si>
  <si>
    <t>92624000</t>
  </si>
  <si>
    <t>Алешкин-Саплыкское</t>
  </si>
  <si>
    <t>92624405</t>
  </si>
  <si>
    <t>Большеаксинское</t>
  </si>
  <si>
    <t>92624410</t>
  </si>
  <si>
    <t>Большецильнинское</t>
  </si>
  <si>
    <t>92624415</t>
  </si>
  <si>
    <t>Городищенское</t>
  </si>
  <si>
    <t>92624420</t>
  </si>
  <si>
    <t>Звездинское</t>
  </si>
  <si>
    <t>92624425</t>
  </si>
  <si>
    <t>Малоцильнинское</t>
  </si>
  <si>
    <t>92624430</t>
  </si>
  <si>
    <t>Марсовское</t>
  </si>
  <si>
    <t>92624435</t>
  </si>
  <si>
    <t>Матакское</t>
  </si>
  <si>
    <t>92624440</t>
  </si>
  <si>
    <t>Нижнечекурское</t>
  </si>
  <si>
    <t>92624445</t>
  </si>
  <si>
    <t>Новобурундуковское</t>
  </si>
  <si>
    <t>92624450</t>
  </si>
  <si>
    <t>Новоильмовское</t>
  </si>
  <si>
    <t>92624455</t>
  </si>
  <si>
    <t>Новоишлинское</t>
  </si>
  <si>
    <t>92624460</t>
  </si>
  <si>
    <t>Село-Убейское</t>
  </si>
  <si>
    <t>92624465</t>
  </si>
  <si>
    <t>Стародрожжановское</t>
  </si>
  <si>
    <t>92624470</t>
  </si>
  <si>
    <t>Старокакерлинское</t>
  </si>
  <si>
    <t>92624475</t>
  </si>
  <si>
    <t>Старочукалинское</t>
  </si>
  <si>
    <t>92624480</t>
  </si>
  <si>
    <t>Старошаймурзинское</t>
  </si>
  <si>
    <t>92624485</t>
  </si>
  <si>
    <t>Чувашско-Дрожжановское</t>
  </si>
  <si>
    <t>92624490</t>
  </si>
  <si>
    <t>Шланговское</t>
  </si>
  <si>
    <t>92624495</t>
  </si>
  <si>
    <t>Елабужский муниципальный район</t>
  </si>
  <si>
    <t>92626000</t>
  </si>
  <si>
    <t>92626401</t>
  </si>
  <si>
    <t>Бехтеревское</t>
  </si>
  <si>
    <t>92626404</t>
  </si>
  <si>
    <t>Большееловское</t>
  </si>
  <si>
    <t>92626412</t>
  </si>
  <si>
    <t>Большекачкинское</t>
  </si>
  <si>
    <t>92626416</t>
  </si>
  <si>
    <t>Большешурнякское</t>
  </si>
  <si>
    <t>92626420</t>
  </si>
  <si>
    <t>Город Елабуга</t>
  </si>
  <si>
    <t>92626101</t>
  </si>
  <si>
    <t>Костенеевское</t>
  </si>
  <si>
    <t>92626432</t>
  </si>
  <si>
    <t>Лекаревское</t>
  </si>
  <si>
    <t>92626436</t>
  </si>
  <si>
    <t>Мортовское</t>
  </si>
  <si>
    <t>92626444</t>
  </si>
  <si>
    <t>Мурзихинское</t>
  </si>
  <si>
    <t>92626448</t>
  </si>
  <si>
    <t>Поспеловское</t>
  </si>
  <si>
    <t>92626456</t>
  </si>
  <si>
    <t>Старокуклюкское</t>
  </si>
  <si>
    <t>92626468</t>
  </si>
  <si>
    <t>Староюрашское</t>
  </si>
  <si>
    <t>92626472</t>
  </si>
  <si>
    <t>Танайское</t>
  </si>
  <si>
    <t>92626476</t>
  </si>
  <si>
    <t>Татарско-Дюм-Дюмское</t>
  </si>
  <si>
    <t>92626478</t>
  </si>
  <si>
    <t>Яковлевское</t>
  </si>
  <si>
    <t>92626492</t>
  </si>
  <si>
    <t>Заинский муниципальный район</t>
  </si>
  <si>
    <t>92627000</t>
  </si>
  <si>
    <t>Аксаринское</t>
  </si>
  <si>
    <t>92627484</t>
  </si>
  <si>
    <t>Александро-Слободское</t>
  </si>
  <si>
    <t>92627405</t>
  </si>
  <si>
    <t>Багряжское</t>
  </si>
  <si>
    <t>92627415</t>
  </si>
  <si>
    <t>Бегишевское</t>
  </si>
  <si>
    <t>92627420</t>
  </si>
  <si>
    <t>Бухарайское</t>
  </si>
  <si>
    <t>92627425</t>
  </si>
  <si>
    <t>Верхненалимское</t>
  </si>
  <si>
    <t>92627430</t>
  </si>
  <si>
    <t>Верхнепинячинское</t>
  </si>
  <si>
    <t>92627432</t>
  </si>
  <si>
    <t>Верхнешипкинское</t>
  </si>
  <si>
    <t>92627434</t>
  </si>
  <si>
    <t>Город Заинск</t>
  </si>
  <si>
    <t>92627101</t>
  </si>
  <si>
    <t>Гулькинское</t>
  </si>
  <si>
    <t>92627435</t>
  </si>
  <si>
    <t>Дуртмунчинское</t>
  </si>
  <si>
    <t>92627444</t>
  </si>
  <si>
    <t>Кадыровское</t>
  </si>
  <si>
    <t>92627410</t>
  </si>
  <si>
    <t>Нижнебишевское</t>
  </si>
  <si>
    <t>92627454</t>
  </si>
  <si>
    <t>Новоспасское</t>
  </si>
  <si>
    <t>92627459</t>
  </si>
  <si>
    <t>92627464</t>
  </si>
  <si>
    <t>Поручиковское</t>
  </si>
  <si>
    <t>92627466</t>
  </si>
  <si>
    <t>Савалеевское</t>
  </si>
  <si>
    <t>92627468</t>
  </si>
  <si>
    <t>Сармаш-Башское</t>
  </si>
  <si>
    <t>92627476</t>
  </si>
  <si>
    <t>Светлоозерское</t>
  </si>
  <si>
    <t>92627480</t>
  </si>
  <si>
    <t>Старо-Мавринское</t>
  </si>
  <si>
    <t>92627481</t>
  </si>
  <si>
    <t>Тюгеевское</t>
  </si>
  <si>
    <t>92627488</t>
  </si>
  <si>
    <t>92627489</t>
  </si>
  <si>
    <t>Чубуклинское</t>
  </si>
  <si>
    <t>92627490</t>
  </si>
  <si>
    <t>Зеленодольский муниципальный район</t>
  </si>
  <si>
    <t>92628000</t>
  </si>
  <si>
    <t>Айшинское</t>
  </si>
  <si>
    <t>92628404</t>
  </si>
  <si>
    <t>Акзигитовское</t>
  </si>
  <si>
    <t>92628408</t>
  </si>
  <si>
    <t>Бишнинское</t>
  </si>
  <si>
    <t>92628416</t>
  </si>
  <si>
    <t>Большеачасырское</t>
  </si>
  <si>
    <t>92628412</t>
  </si>
  <si>
    <t>Большеключинское</t>
  </si>
  <si>
    <t>92628420</t>
  </si>
  <si>
    <t>Большекургузинское</t>
  </si>
  <si>
    <t>92628424</t>
  </si>
  <si>
    <t>Большеширданское</t>
  </si>
  <si>
    <t>92628432</t>
  </si>
  <si>
    <t>Большеякинское</t>
  </si>
  <si>
    <t>92628488</t>
  </si>
  <si>
    <t>Город Зеленодольск</t>
  </si>
  <si>
    <t>92628101</t>
  </si>
  <si>
    <t>Кугеевское</t>
  </si>
  <si>
    <t>92628442</t>
  </si>
  <si>
    <t>Кугушевское</t>
  </si>
  <si>
    <t>92628444</t>
  </si>
  <si>
    <t>Мамадыш-Акиловское</t>
  </si>
  <si>
    <t>92628448</t>
  </si>
  <si>
    <t>Молвинское</t>
  </si>
  <si>
    <t>92628454</t>
  </si>
  <si>
    <t>Нижнеураспугинское</t>
  </si>
  <si>
    <t>92628456</t>
  </si>
  <si>
    <t>Новопольское</t>
  </si>
  <si>
    <t>92628460</t>
  </si>
  <si>
    <t>92628464</t>
  </si>
  <si>
    <t>92628468</t>
  </si>
  <si>
    <t>Осиновское</t>
  </si>
  <si>
    <t>92628472</t>
  </si>
  <si>
    <t>Раифское</t>
  </si>
  <si>
    <t>92628474</t>
  </si>
  <si>
    <t>Русско-Азелеевское</t>
  </si>
  <si>
    <t>92628476</t>
  </si>
  <si>
    <t>Свияжское</t>
  </si>
  <si>
    <t>92628477</t>
  </si>
  <si>
    <t>Утяшкинское</t>
  </si>
  <si>
    <t>92628436</t>
  </si>
  <si>
    <t>поселок городского типа Васильево</t>
  </si>
  <si>
    <t>92628155</t>
  </si>
  <si>
    <t>поселок городского типа Нижние Вязовые</t>
  </si>
  <si>
    <t>92628162</t>
  </si>
  <si>
    <t>Кайбицкий муниципальный район</t>
  </si>
  <si>
    <t>92629000</t>
  </si>
  <si>
    <t>Багаевское</t>
  </si>
  <si>
    <t>92629405</t>
  </si>
  <si>
    <t>Большекайбицкое</t>
  </si>
  <si>
    <t>92629408</t>
  </si>
  <si>
    <t>Большеподберезинское</t>
  </si>
  <si>
    <t>92629409</t>
  </si>
  <si>
    <t>Большерусаковское</t>
  </si>
  <si>
    <t>92629410</t>
  </si>
  <si>
    <t>Бурундуковское</t>
  </si>
  <si>
    <t>92629412</t>
  </si>
  <si>
    <t>Кулангинское</t>
  </si>
  <si>
    <t>92629423</t>
  </si>
  <si>
    <t>Кушманское</t>
  </si>
  <si>
    <t>92629426</t>
  </si>
  <si>
    <t>Маломеминское</t>
  </si>
  <si>
    <t>92629428</t>
  </si>
  <si>
    <t>Молькеевское</t>
  </si>
  <si>
    <t>92629430</t>
  </si>
  <si>
    <t>Муралинское</t>
  </si>
  <si>
    <t>92629432</t>
  </si>
  <si>
    <t>Надеждинское</t>
  </si>
  <si>
    <t>92629435</t>
  </si>
  <si>
    <t>Старотябердинское</t>
  </si>
  <si>
    <t>92629445</t>
  </si>
  <si>
    <t>Ульянковское</t>
  </si>
  <si>
    <t>92629447</t>
  </si>
  <si>
    <t>Федоровское</t>
  </si>
  <si>
    <t>92629450</t>
  </si>
  <si>
    <t>Хозесановское</t>
  </si>
  <si>
    <t>92629455</t>
  </si>
  <si>
    <t>Чутеевское</t>
  </si>
  <si>
    <t>92629460</t>
  </si>
  <si>
    <t>Эбалаковское</t>
  </si>
  <si>
    <t>92629465</t>
  </si>
  <si>
    <t>Камско-Устьинский муниципальный район</t>
  </si>
  <si>
    <t>92630000</t>
  </si>
  <si>
    <t>92630403</t>
  </si>
  <si>
    <t>Большебуртасское</t>
  </si>
  <si>
    <t>92630405</t>
  </si>
  <si>
    <t>Большекармалинское</t>
  </si>
  <si>
    <t>92630410</t>
  </si>
  <si>
    <t>Большекляринское</t>
  </si>
  <si>
    <t>92630415</t>
  </si>
  <si>
    <t>Большесалтыковское</t>
  </si>
  <si>
    <t>92630420</t>
  </si>
  <si>
    <t>Варваринское</t>
  </si>
  <si>
    <t>92630425</t>
  </si>
  <si>
    <t>Кирельское</t>
  </si>
  <si>
    <t>92630430</t>
  </si>
  <si>
    <t>Клянчеевское</t>
  </si>
  <si>
    <t>92630435</t>
  </si>
  <si>
    <t>Красновидовское</t>
  </si>
  <si>
    <t>92630440</t>
  </si>
  <si>
    <t>Малосалтыковское</t>
  </si>
  <si>
    <t>92630445</t>
  </si>
  <si>
    <t>Осинниковское</t>
  </si>
  <si>
    <t>92630447</t>
  </si>
  <si>
    <t>Старобарышевское</t>
  </si>
  <si>
    <t>92630450</t>
  </si>
  <si>
    <t>Староказеевское</t>
  </si>
  <si>
    <t>92630455</t>
  </si>
  <si>
    <t>Сюкеевское</t>
  </si>
  <si>
    <t>92630460</t>
  </si>
  <si>
    <t>Теньковское</t>
  </si>
  <si>
    <t>92630465</t>
  </si>
  <si>
    <t>Уразлинское</t>
  </si>
  <si>
    <t>92630470</t>
  </si>
  <si>
    <t>Янгасалское</t>
  </si>
  <si>
    <t>92630475</t>
  </si>
  <si>
    <t>поселок городского типа Камское Устье</t>
  </si>
  <si>
    <t>92630151</t>
  </si>
  <si>
    <t>поселок городского типа Куйбышевский Затон</t>
  </si>
  <si>
    <t>92630157</t>
  </si>
  <si>
    <t>поселок городского типа Тенишево</t>
  </si>
  <si>
    <t>92630165</t>
  </si>
  <si>
    <t>Кукморский муниципальный район</t>
  </si>
  <si>
    <t>92633000</t>
  </si>
  <si>
    <t>Байлянгарское</t>
  </si>
  <si>
    <t>92633404</t>
  </si>
  <si>
    <t>Березнякское</t>
  </si>
  <si>
    <t>92633408</t>
  </si>
  <si>
    <t>Большекукморское</t>
  </si>
  <si>
    <t>92633412</t>
  </si>
  <si>
    <t>Большесардекское</t>
  </si>
  <si>
    <t>92633416</t>
  </si>
  <si>
    <t>Важашурское</t>
  </si>
  <si>
    <t>92633420</t>
  </si>
  <si>
    <t>Каенсарское</t>
  </si>
  <si>
    <t>92633423</t>
  </si>
  <si>
    <t>Каркаусское</t>
  </si>
  <si>
    <t>92633424</t>
  </si>
  <si>
    <t>92633428</t>
  </si>
  <si>
    <t>Лельвижское</t>
  </si>
  <si>
    <t>92633429</t>
  </si>
  <si>
    <t>Лубянское</t>
  </si>
  <si>
    <t>92633434</t>
  </si>
  <si>
    <t>Мамаширское</t>
  </si>
  <si>
    <t>92633430</t>
  </si>
  <si>
    <t>Манзарасское</t>
  </si>
  <si>
    <t>92633432</t>
  </si>
  <si>
    <t>Нижнеискубашское</t>
  </si>
  <si>
    <t>92633436</t>
  </si>
  <si>
    <t>Нижнерусское</t>
  </si>
  <si>
    <t>92633440</t>
  </si>
  <si>
    <t>Ныртинское</t>
  </si>
  <si>
    <t>92633444</t>
  </si>
  <si>
    <t>Нырьинское</t>
  </si>
  <si>
    <t>92633448</t>
  </si>
  <si>
    <t>Олуязское</t>
  </si>
  <si>
    <t>92633452</t>
  </si>
  <si>
    <t>Ошторма-Юмьинское</t>
  </si>
  <si>
    <t>92633456</t>
  </si>
  <si>
    <t>Починок-Кучуковское</t>
  </si>
  <si>
    <t>92633460</t>
  </si>
  <si>
    <t>Псякское</t>
  </si>
  <si>
    <t>92633464</t>
  </si>
  <si>
    <t>Сардекбашское</t>
  </si>
  <si>
    <t>92633468</t>
  </si>
  <si>
    <t>Село-Чуринское</t>
  </si>
  <si>
    <t>92633472</t>
  </si>
  <si>
    <t>Среднекуморское</t>
  </si>
  <si>
    <t>92633476</t>
  </si>
  <si>
    <t>Туембашское</t>
  </si>
  <si>
    <t>92633477</t>
  </si>
  <si>
    <t>Уркушское</t>
  </si>
  <si>
    <t>92633478</t>
  </si>
  <si>
    <t>Чарлинское</t>
  </si>
  <si>
    <t>92633480</t>
  </si>
  <si>
    <t>Ядыгерьское</t>
  </si>
  <si>
    <t>92633484</t>
  </si>
  <si>
    <t>Яныльское</t>
  </si>
  <si>
    <t>92633488</t>
  </si>
  <si>
    <t>Ятмас-Дусаевское</t>
  </si>
  <si>
    <t>92633490</t>
  </si>
  <si>
    <t>город Кукмор</t>
  </si>
  <si>
    <t>92633101</t>
  </si>
  <si>
    <t>Лаишевский муниципальный район</t>
  </si>
  <si>
    <t>92634000</t>
  </si>
  <si>
    <t>92634404</t>
  </si>
  <si>
    <t>Атабаевское</t>
  </si>
  <si>
    <t>92634408</t>
  </si>
  <si>
    <t>Большекабанское</t>
  </si>
  <si>
    <t>92634412</t>
  </si>
  <si>
    <t>Габишевское</t>
  </si>
  <si>
    <t>92634414</t>
  </si>
  <si>
    <t>Город Лаишево</t>
  </si>
  <si>
    <t>92634101</t>
  </si>
  <si>
    <t>Державинское</t>
  </si>
  <si>
    <t>92634415</t>
  </si>
  <si>
    <t>Егорьевское</t>
  </si>
  <si>
    <t>92634416</t>
  </si>
  <si>
    <t>Кирбинское</t>
  </si>
  <si>
    <t>92634428</t>
  </si>
  <si>
    <t>Куюковское</t>
  </si>
  <si>
    <t>92634432</t>
  </si>
  <si>
    <t>Макаровское</t>
  </si>
  <si>
    <t>92634436</t>
  </si>
  <si>
    <t>Малоелгинское</t>
  </si>
  <si>
    <t>92634440</t>
  </si>
  <si>
    <t>Матюшинское</t>
  </si>
  <si>
    <t>92634442</t>
  </si>
  <si>
    <t>Нармонское</t>
  </si>
  <si>
    <t>92634444</t>
  </si>
  <si>
    <t>Никольское</t>
  </si>
  <si>
    <t>92634448</t>
  </si>
  <si>
    <t>Орловское</t>
  </si>
  <si>
    <t>92634484</t>
  </si>
  <si>
    <t>Пелевское</t>
  </si>
  <si>
    <t>92634452</t>
  </si>
  <si>
    <t>Песчано-Ковалинское</t>
  </si>
  <si>
    <t>92634456</t>
  </si>
  <si>
    <t>Рождественское</t>
  </si>
  <si>
    <t>92634460</t>
  </si>
  <si>
    <t>Сокуровское</t>
  </si>
  <si>
    <t>92634468</t>
  </si>
  <si>
    <t>Среднедевятовское</t>
  </si>
  <si>
    <t>92634472</t>
  </si>
  <si>
    <t>Столбищенское</t>
  </si>
  <si>
    <t>92634480</t>
  </si>
  <si>
    <t>Татарско-Сараловское</t>
  </si>
  <si>
    <t>92634486</t>
  </si>
  <si>
    <t>Татарско-Янтыкское</t>
  </si>
  <si>
    <t>92634488</t>
  </si>
  <si>
    <t>Чирповское</t>
  </si>
  <si>
    <t>92634492</t>
  </si>
  <si>
    <t>Лениногорский муниципальный район</t>
  </si>
  <si>
    <t>92636000</t>
  </si>
  <si>
    <t>Глазовское</t>
  </si>
  <si>
    <t>92636405</t>
  </si>
  <si>
    <t>Город Лениногорск</t>
  </si>
  <si>
    <t>92636101</t>
  </si>
  <si>
    <t>Зай-Каратайское</t>
  </si>
  <si>
    <t>92636410</t>
  </si>
  <si>
    <t>92636412</t>
  </si>
  <si>
    <t>Ивановское</t>
  </si>
  <si>
    <t>92636415</t>
  </si>
  <si>
    <t>Каркалинское</t>
  </si>
  <si>
    <t>92636418</t>
  </si>
  <si>
    <t>Кармалкинское</t>
  </si>
  <si>
    <t>92636419</t>
  </si>
  <si>
    <t>Керлигачское</t>
  </si>
  <si>
    <t>92636420</t>
  </si>
  <si>
    <t>Куакбашское</t>
  </si>
  <si>
    <t>92636425</t>
  </si>
  <si>
    <t>Мичуринское</t>
  </si>
  <si>
    <t>92636435</t>
  </si>
  <si>
    <t>Мукмин-Каратайское</t>
  </si>
  <si>
    <t>92636437</t>
  </si>
  <si>
    <t>Нижнечершилинское</t>
  </si>
  <si>
    <t>92636440</t>
  </si>
  <si>
    <t>Новоиштерякское</t>
  </si>
  <si>
    <t>92636445</t>
  </si>
  <si>
    <t>Новочершилинское</t>
  </si>
  <si>
    <t>92636447</t>
  </si>
  <si>
    <t>Письмянское</t>
  </si>
  <si>
    <t>92636450</t>
  </si>
  <si>
    <t>Сарабикуловское</t>
  </si>
  <si>
    <t>92636455</t>
  </si>
  <si>
    <t>Староиштерякское</t>
  </si>
  <si>
    <t>92636460</t>
  </si>
  <si>
    <t>Старокувакское</t>
  </si>
  <si>
    <t>92636465</t>
  </si>
  <si>
    <t>Старошугуровское</t>
  </si>
  <si>
    <t>92636470</t>
  </si>
  <si>
    <t>Сугушлинское</t>
  </si>
  <si>
    <t>92636475</t>
  </si>
  <si>
    <t>Тимяшевское</t>
  </si>
  <si>
    <t>92636480</t>
  </si>
  <si>
    <t>Туктарово-Урдалинское</t>
  </si>
  <si>
    <t>92636485</t>
  </si>
  <si>
    <t>Урмышлинское</t>
  </si>
  <si>
    <t>92636490</t>
  </si>
  <si>
    <t>Федотовское</t>
  </si>
  <si>
    <t>92636495</t>
  </si>
  <si>
    <t>Шугуровское</t>
  </si>
  <si>
    <t>92636497</t>
  </si>
  <si>
    <t>Мамадышский муниципальный район</t>
  </si>
  <si>
    <t>92638000</t>
  </si>
  <si>
    <t>Албайское</t>
  </si>
  <si>
    <t>92638403</t>
  </si>
  <si>
    <t>Верхнеошминское</t>
  </si>
  <si>
    <t>92638406</t>
  </si>
  <si>
    <t>Город Мамадыш</t>
  </si>
  <si>
    <t>92638101</t>
  </si>
  <si>
    <t>Дюсьметьевское</t>
  </si>
  <si>
    <t>92638415</t>
  </si>
  <si>
    <t>Ишкеевское</t>
  </si>
  <si>
    <t>92638418</t>
  </si>
  <si>
    <t>Катмышское</t>
  </si>
  <si>
    <t>92638421</t>
  </si>
  <si>
    <t>Кемеш-Кульское</t>
  </si>
  <si>
    <t>92638424</t>
  </si>
  <si>
    <t>Кляушское</t>
  </si>
  <si>
    <t>92638427</t>
  </si>
  <si>
    <t>Красногорское</t>
  </si>
  <si>
    <t>92638430</t>
  </si>
  <si>
    <t>Куюк-Ерыксинское</t>
  </si>
  <si>
    <t>92638436</t>
  </si>
  <si>
    <t>Малокирменское</t>
  </si>
  <si>
    <t>92638442</t>
  </si>
  <si>
    <t>Нижнеошминское</t>
  </si>
  <si>
    <t>92638448</t>
  </si>
  <si>
    <t>Нижнесуньское</t>
  </si>
  <si>
    <t>92638451</t>
  </si>
  <si>
    <t>Нижнетаканышское</t>
  </si>
  <si>
    <t>92638454</t>
  </si>
  <si>
    <t>Нижнешандерское</t>
  </si>
  <si>
    <t>92638457</t>
  </si>
  <si>
    <t>Никифоровское</t>
  </si>
  <si>
    <t>92638460</t>
  </si>
  <si>
    <t>92638463</t>
  </si>
  <si>
    <t>Омарское</t>
  </si>
  <si>
    <t>92638466</t>
  </si>
  <si>
    <t>Отарское</t>
  </si>
  <si>
    <t>92638469</t>
  </si>
  <si>
    <t>Сокольское</t>
  </si>
  <si>
    <t>92638475</t>
  </si>
  <si>
    <t>Среднекирменское</t>
  </si>
  <si>
    <t>92638478</t>
  </si>
  <si>
    <t>Суньское</t>
  </si>
  <si>
    <t>92638480</t>
  </si>
  <si>
    <t>Тавельское</t>
  </si>
  <si>
    <t>92638481</t>
  </si>
  <si>
    <t>Уразбахтинское</t>
  </si>
  <si>
    <t>92638484</t>
  </si>
  <si>
    <t>Урманчеевское</t>
  </si>
  <si>
    <t>92638487</t>
  </si>
  <si>
    <t>Усалинское</t>
  </si>
  <si>
    <t>92638490</t>
  </si>
  <si>
    <t>Шадчинское</t>
  </si>
  <si>
    <t>92638493</t>
  </si>
  <si>
    <t>Шемяковское</t>
  </si>
  <si>
    <t>92638495</t>
  </si>
  <si>
    <t>Якинское</t>
  </si>
  <si>
    <t>92638498</t>
  </si>
  <si>
    <t>Менделеевский муниципальный район</t>
  </si>
  <si>
    <t>92639000</t>
  </si>
  <si>
    <t>Абалачевское</t>
  </si>
  <si>
    <t>92639403</t>
  </si>
  <si>
    <t>Бизякинское</t>
  </si>
  <si>
    <t>92639410</t>
  </si>
  <si>
    <t>Брюшлинское</t>
  </si>
  <si>
    <t>92639415</t>
  </si>
  <si>
    <t>Город Менделеевск</t>
  </si>
  <si>
    <t>92639101</t>
  </si>
  <si>
    <t>Енабердинское</t>
  </si>
  <si>
    <t>92639418</t>
  </si>
  <si>
    <t>Ижевское</t>
  </si>
  <si>
    <t>92639423</t>
  </si>
  <si>
    <t>Камаевское</t>
  </si>
  <si>
    <t>92639428</t>
  </si>
  <si>
    <t>Монашевское</t>
  </si>
  <si>
    <t>92639440</t>
  </si>
  <si>
    <t>Мунайкинское</t>
  </si>
  <si>
    <t>92639441</t>
  </si>
  <si>
    <t>Псеевское</t>
  </si>
  <si>
    <t>92639443</t>
  </si>
  <si>
    <t>Старогришкинское</t>
  </si>
  <si>
    <t>92639464</t>
  </si>
  <si>
    <t>Татарско-Челнинское</t>
  </si>
  <si>
    <t>92639480</t>
  </si>
  <si>
    <t>Тихоновское</t>
  </si>
  <si>
    <t>92639483</t>
  </si>
  <si>
    <t>Тойгузинское</t>
  </si>
  <si>
    <t>92639485</t>
  </si>
  <si>
    <t>Тураевское</t>
  </si>
  <si>
    <t>92639488</t>
  </si>
  <si>
    <t>Мензелинский муниципальный район</t>
  </si>
  <si>
    <t>92640000</t>
  </si>
  <si>
    <t>Атряклинское</t>
  </si>
  <si>
    <t>92640404</t>
  </si>
  <si>
    <t>Аюское</t>
  </si>
  <si>
    <t>92640408</t>
  </si>
  <si>
    <t>Бикбуловское</t>
  </si>
  <si>
    <t>92640412</t>
  </si>
  <si>
    <t>Верхнетакерменское</t>
  </si>
  <si>
    <t>92640416</t>
  </si>
  <si>
    <t>Город Мензелинск</t>
  </si>
  <si>
    <t>92640101</t>
  </si>
  <si>
    <t>Иркеняшское</t>
  </si>
  <si>
    <t>92640428</t>
  </si>
  <si>
    <t>92640432</t>
  </si>
  <si>
    <t>Коноваловское</t>
  </si>
  <si>
    <t>92640440</t>
  </si>
  <si>
    <t>Кузембетьевское</t>
  </si>
  <si>
    <t>92640444</t>
  </si>
  <si>
    <t>Наратлы-Кичуское</t>
  </si>
  <si>
    <t>92640455</t>
  </si>
  <si>
    <t>Николаевское</t>
  </si>
  <si>
    <t>92640457</t>
  </si>
  <si>
    <t>Новомазинское</t>
  </si>
  <si>
    <t>92640459</t>
  </si>
  <si>
    <t>Новомелькенское</t>
  </si>
  <si>
    <t>92640461</t>
  </si>
  <si>
    <t>Подгорно-Байларское</t>
  </si>
  <si>
    <t>92640463</t>
  </si>
  <si>
    <t>Старомазинское</t>
  </si>
  <si>
    <t>92640478</t>
  </si>
  <si>
    <t>Староматвеевское</t>
  </si>
  <si>
    <t>92640481</t>
  </si>
  <si>
    <t>Урусовское</t>
  </si>
  <si>
    <t>92640492</t>
  </si>
  <si>
    <t>Юртовское</t>
  </si>
  <si>
    <t>92640494</t>
  </si>
  <si>
    <t>Юшадинское</t>
  </si>
  <si>
    <t>92640496</t>
  </si>
  <si>
    <t>им Воровского</t>
  </si>
  <si>
    <t>92640424</t>
  </si>
  <si>
    <t>Муслюмовский муниципальный район</t>
  </si>
  <si>
    <t>92642000</t>
  </si>
  <si>
    <t>Амикеевское</t>
  </si>
  <si>
    <t>92642405</t>
  </si>
  <si>
    <t>Баланнинское</t>
  </si>
  <si>
    <t>92642410</t>
  </si>
  <si>
    <t>Баюковское</t>
  </si>
  <si>
    <t>92642415</t>
  </si>
  <si>
    <t>Большечекмакское</t>
  </si>
  <si>
    <t>92642416</t>
  </si>
  <si>
    <t>Варяш-Башское</t>
  </si>
  <si>
    <t>92642417</t>
  </si>
  <si>
    <t>Исансуповское</t>
  </si>
  <si>
    <t>92642420</t>
  </si>
  <si>
    <t>Кряш-Шуранское</t>
  </si>
  <si>
    <t>92642425</t>
  </si>
  <si>
    <t>Мелля-Тамакское</t>
  </si>
  <si>
    <t>92642430</t>
  </si>
  <si>
    <t>Митряевское</t>
  </si>
  <si>
    <t>92642435</t>
  </si>
  <si>
    <t>Михайловское</t>
  </si>
  <si>
    <t>92642440</t>
  </si>
  <si>
    <t>Муслюмовское</t>
  </si>
  <si>
    <t>92642443</t>
  </si>
  <si>
    <t>Нижнетабынское</t>
  </si>
  <si>
    <t>92642450</t>
  </si>
  <si>
    <t>Новоусинское</t>
  </si>
  <si>
    <t>92642455</t>
  </si>
  <si>
    <t>92642460</t>
  </si>
  <si>
    <t>Семяковское</t>
  </si>
  <si>
    <t>92642465</t>
  </si>
  <si>
    <t>Старокарамалинское</t>
  </si>
  <si>
    <t>92642470</t>
  </si>
  <si>
    <t>Тойгильдинское</t>
  </si>
  <si>
    <t>92642475</t>
  </si>
  <si>
    <t>Уразметьевское</t>
  </si>
  <si>
    <t>92642480</t>
  </si>
  <si>
    <t>Шуганское</t>
  </si>
  <si>
    <t>92642485</t>
  </si>
  <si>
    <t>Нижнекамский муниципальный район</t>
  </si>
  <si>
    <t>92644000</t>
  </si>
  <si>
    <t>Афанасовское</t>
  </si>
  <si>
    <t>92644405</t>
  </si>
  <si>
    <t>Город Нижнекамск</t>
  </si>
  <si>
    <t>92644101</t>
  </si>
  <si>
    <t>Елантовское</t>
  </si>
  <si>
    <t>92644407</t>
  </si>
  <si>
    <t>Каенлинское</t>
  </si>
  <si>
    <t>92644410</t>
  </si>
  <si>
    <t>Кармалинское</t>
  </si>
  <si>
    <t>92644412</t>
  </si>
  <si>
    <t>Краснокадкинское</t>
  </si>
  <si>
    <t>92644420</t>
  </si>
  <si>
    <t>Красноключинское</t>
  </si>
  <si>
    <t>92644415</t>
  </si>
  <si>
    <t>Майскогорское</t>
  </si>
  <si>
    <t>92644423</t>
  </si>
  <si>
    <t>92644425</t>
  </si>
  <si>
    <t>Нижнеуратьминское</t>
  </si>
  <si>
    <t>92644430</t>
  </si>
  <si>
    <t>Простинское</t>
  </si>
  <si>
    <t>92644433</t>
  </si>
  <si>
    <t>92644434</t>
  </si>
  <si>
    <t>Старошешминское</t>
  </si>
  <si>
    <t>92644435</t>
  </si>
  <si>
    <t>Сухаревское</t>
  </si>
  <si>
    <t>92644440</t>
  </si>
  <si>
    <t>Шереметьевское</t>
  </si>
  <si>
    <t>92644445</t>
  </si>
  <si>
    <t>Шингальчинское</t>
  </si>
  <si>
    <t>92644450</t>
  </si>
  <si>
    <t>поселок городского типа Камские Поляны</t>
  </si>
  <si>
    <t>92644156</t>
  </si>
  <si>
    <t>Новошешминский муниципальный район</t>
  </si>
  <si>
    <t>92645000</t>
  </si>
  <si>
    <t>Азеевское</t>
  </si>
  <si>
    <t>92645401</t>
  </si>
  <si>
    <t>Акбуринское</t>
  </si>
  <si>
    <t>92645440</t>
  </si>
  <si>
    <t>Архангельское</t>
  </si>
  <si>
    <t>92645402</t>
  </si>
  <si>
    <t>Буревестниковское</t>
  </si>
  <si>
    <t>92645405</t>
  </si>
  <si>
    <t>Екатерининское</t>
  </si>
  <si>
    <t>92645412</t>
  </si>
  <si>
    <t>Зиреклинское</t>
  </si>
  <si>
    <t>92645419</t>
  </si>
  <si>
    <t>Краснооктябрьское</t>
  </si>
  <si>
    <t>92645425</t>
  </si>
  <si>
    <t>Ленинское</t>
  </si>
  <si>
    <t>92645428</t>
  </si>
  <si>
    <t>Новошешминское</t>
  </si>
  <si>
    <t>92645432</t>
  </si>
  <si>
    <t>Петропавловское</t>
  </si>
  <si>
    <t>92645436</t>
  </si>
  <si>
    <t>Тубылгытауское</t>
  </si>
  <si>
    <t>92645438</t>
  </si>
  <si>
    <t>92645444</t>
  </si>
  <si>
    <t>Чебоксарское</t>
  </si>
  <si>
    <t>92645447</t>
  </si>
  <si>
    <t>Черемуховское</t>
  </si>
  <si>
    <t>92645450</t>
  </si>
  <si>
    <t>Шахмайкинское</t>
  </si>
  <si>
    <t>92645453</t>
  </si>
  <si>
    <t>Нурлатский муниципальный район</t>
  </si>
  <si>
    <t>92646000</t>
  </si>
  <si>
    <t>Амзинское</t>
  </si>
  <si>
    <t>92646408</t>
  </si>
  <si>
    <t>Андреевское</t>
  </si>
  <si>
    <t>92646412</t>
  </si>
  <si>
    <t>Ахметовское</t>
  </si>
  <si>
    <t>92646448</t>
  </si>
  <si>
    <t>Бикуловское</t>
  </si>
  <si>
    <t>92646449</t>
  </si>
  <si>
    <t>Биляр-Озерское</t>
  </si>
  <si>
    <t>92646416</t>
  </si>
  <si>
    <t>Богдашкинское</t>
  </si>
  <si>
    <t>92646420</t>
  </si>
  <si>
    <t>Бурметьевское</t>
  </si>
  <si>
    <t>92646424</t>
  </si>
  <si>
    <t>Гайтанкинское</t>
  </si>
  <si>
    <t>92646427</t>
  </si>
  <si>
    <t>Город Нурлат</t>
  </si>
  <si>
    <t>92646101</t>
  </si>
  <si>
    <t>Егоркинское</t>
  </si>
  <si>
    <t>92646428</t>
  </si>
  <si>
    <t>Елаурское</t>
  </si>
  <si>
    <t>92646432</t>
  </si>
  <si>
    <t>Зареченское</t>
  </si>
  <si>
    <t>92646436</t>
  </si>
  <si>
    <t>Кичкальнинское</t>
  </si>
  <si>
    <t>92646442</t>
  </si>
  <si>
    <t>Кульбаево-Марасинское</t>
  </si>
  <si>
    <t>92646444</t>
  </si>
  <si>
    <t>Мамыковское</t>
  </si>
  <si>
    <t>92646452</t>
  </si>
  <si>
    <t>Новоиглайкинское</t>
  </si>
  <si>
    <t>92646460</t>
  </si>
  <si>
    <t>Новотумбинское</t>
  </si>
  <si>
    <t>92646462</t>
  </si>
  <si>
    <t>Селенгушское</t>
  </si>
  <si>
    <t>92646464</t>
  </si>
  <si>
    <t>Среднекамышлинское</t>
  </si>
  <si>
    <t>92646468</t>
  </si>
  <si>
    <t>Староальметьевское</t>
  </si>
  <si>
    <t>92646472</t>
  </si>
  <si>
    <t>92646476</t>
  </si>
  <si>
    <t>Степноозерское</t>
  </si>
  <si>
    <t>92646480</t>
  </si>
  <si>
    <t>Тимерлекское</t>
  </si>
  <si>
    <t>92646484</t>
  </si>
  <si>
    <t>Тюрнясевское</t>
  </si>
  <si>
    <t>92646486</t>
  </si>
  <si>
    <t>Фомкинское</t>
  </si>
  <si>
    <t>92646488</t>
  </si>
  <si>
    <t>Чулпановское</t>
  </si>
  <si>
    <t>92646490</t>
  </si>
  <si>
    <t>Якушкинское</t>
  </si>
  <si>
    <t>92646492</t>
  </si>
  <si>
    <t>Пестречинский муниципальный район</t>
  </si>
  <si>
    <t>92648000</t>
  </si>
  <si>
    <t>Белкинское</t>
  </si>
  <si>
    <t>92648405</t>
  </si>
  <si>
    <t>Богородское</t>
  </si>
  <si>
    <t>92648410</t>
  </si>
  <si>
    <t>Екатериновское</t>
  </si>
  <si>
    <t>92648415</t>
  </si>
  <si>
    <t>Кибячинское</t>
  </si>
  <si>
    <t>92648425</t>
  </si>
  <si>
    <t>Кобяковское</t>
  </si>
  <si>
    <t>92648427</t>
  </si>
  <si>
    <t>Ковалинское</t>
  </si>
  <si>
    <t>92648428</t>
  </si>
  <si>
    <t>Конское</t>
  </si>
  <si>
    <t>92648430</t>
  </si>
  <si>
    <t>Кощаковское</t>
  </si>
  <si>
    <t>92648435</t>
  </si>
  <si>
    <t>Кряш-Сердинское</t>
  </si>
  <si>
    <t>92648440</t>
  </si>
  <si>
    <t>Кулаевское</t>
  </si>
  <si>
    <t>92648445</t>
  </si>
  <si>
    <t>Ленино-Кокушкинское</t>
  </si>
  <si>
    <t>92648450</t>
  </si>
  <si>
    <t>92648452</t>
  </si>
  <si>
    <t>Отар-Дубровское</t>
  </si>
  <si>
    <t>92648453</t>
  </si>
  <si>
    <t>Пановское</t>
  </si>
  <si>
    <t>92648454</t>
  </si>
  <si>
    <t>Пестречинское</t>
  </si>
  <si>
    <t>92648455</t>
  </si>
  <si>
    <t>Пимерское</t>
  </si>
  <si>
    <t>92648457</t>
  </si>
  <si>
    <t>Татарско-Ходяшевское</t>
  </si>
  <si>
    <t>92648465</t>
  </si>
  <si>
    <t>Читинское</t>
  </si>
  <si>
    <t>92648467</t>
  </si>
  <si>
    <t>Шалинское</t>
  </si>
  <si>
    <t>92648470</t>
  </si>
  <si>
    <t>Шигалеевское</t>
  </si>
  <si>
    <t>92648475</t>
  </si>
  <si>
    <t>Янцеварское</t>
  </si>
  <si>
    <t>92648480</t>
  </si>
  <si>
    <t>Рыбно-Слободский муниципальный район</t>
  </si>
  <si>
    <t>92650000</t>
  </si>
  <si>
    <t>Анатышское</t>
  </si>
  <si>
    <t>92650404</t>
  </si>
  <si>
    <t>Балыклы-Чукаевское</t>
  </si>
  <si>
    <t>92650408</t>
  </si>
  <si>
    <t>Бетьковское</t>
  </si>
  <si>
    <t>92650412</t>
  </si>
  <si>
    <t>Биектауское</t>
  </si>
  <si>
    <t>92650416</t>
  </si>
  <si>
    <t>Большеелгинское</t>
  </si>
  <si>
    <t>92650420</t>
  </si>
  <si>
    <t>Большекульгинское</t>
  </si>
  <si>
    <t>92650424</t>
  </si>
  <si>
    <t>Большемашлякское</t>
  </si>
  <si>
    <t>92650428</t>
  </si>
  <si>
    <t>Большеошнякское</t>
  </si>
  <si>
    <t>92650432</t>
  </si>
  <si>
    <t>Большесалтанское</t>
  </si>
  <si>
    <t>92650436</t>
  </si>
  <si>
    <t>Козяково-Челнинское</t>
  </si>
  <si>
    <t>92650440</t>
  </si>
  <si>
    <t>Корноуховское</t>
  </si>
  <si>
    <t>92650444</t>
  </si>
  <si>
    <t>Кугарчинское</t>
  </si>
  <si>
    <t>92650448</t>
  </si>
  <si>
    <t>Кукеевское</t>
  </si>
  <si>
    <t>92650450</t>
  </si>
  <si>
    <t>Кутлу-Букашское</t>
  </si>
  <si>
    <t>92650452</t>
  </si>
  <si>
    <t>Масловское</t>
  </si>
  <si>
    <t>92650454</t>
  </si>
  <si>
    <t>Нижнетимерлекское</t>
  </si>
  <si>
    <t>92650456</t>
  </si>
  <si>
    <t>Новоарышское</t>
  </si>
  <si>
    <t>92650460</t>
  </si>
  <si>
    <t>Полянское</t>
  </si>
  <si>
    <t>92650462</t>
  </si>
  <si>
    <t>Русско-Ошнякское</t>
  </si>
  <si>
    <t>92650464</t>
  </si>
  <si>
    <t>Троицко-Урайское</t>
  </si>
  <si>
    <t>92650472</t>
  </si>
  <si>
    <t>Урахчинское</t>
  </si>
  <si>
    <t>92650476</t>
  </si>
  <si>
    <t>Шеморбашское</t>
  </si>
  <si>
    <t>92650480</t>
  </si>
  <si>
    <t>Шетнево-Тулушское</t>
  </si>
  <si>
    <t>92650484</t>
  </si>
  <si>
    <t>Шумбутское</t>
  </si>
  <si>
    <t>92650488</t>
  </si>
  <si>
    <t>Шумковское</t>
  </si>
  <si>
    <t>92650492</t>
  </si>
  <si>
    <t>Юлсубинское</t>
  </si>
  <si>
    <t>92650496</t>
  </si>
  <si>
    <t>поселок городского типа Рыбная Слобода</t>
  </si>
  <si>
    <t>92650151</t>
  </si>
  <si>
    <t>Сабинский муниципальный район</t>
  </si>
  <si>
    <t>92652000</t>
  </si>
  <si>
    <t>Арташское</t>
  </si>
  <si>
    <t>92652404</t>
  </si>
  <si>
    <t>Большекибячинское</t>
  </si>
  <si>
    <t>92652409</t>
  </si>
  <si>
    <t>Большеныртинское</t>
  </si>
  <si>
    <t>92652417</t>
  </si>
  <si>
    <t>Большешинарское</t>
  </si>
  <si>
    <t>92652423</t>
  </si>
  <si>
    <t>Верхнесиметское</t>
  </si>
  <si>
    <t>92652431</t>
  </si>
  <si>
    <t>Евлаштауское</t>
  </si>
  <si>
    <t>92652432</t>
  </si>
  <si>
    <t>Изминское</t>
  </si>
  <si>
    <t>92652434</t>
  </si>
  <si>
    <t>Иштуганское</t>
  </si>
  <si>
    <t>92652436</t>
  </si>
  <si>
    <t>Кильдебякское</t>
  </si>
  <si>
    <t>92652442</t>
  </si>
  <si>
    <t>Корсабашское</t>
  </si>
  <si>
    <t>92652430</t>
  </si>
  <si>
    <t>Мешинское</t>
  </si>
  <si>
    <t>92652452</t>
  </si>
  <si>
    <t>Мичанское</t>
  </si>
  <si>
    <t>92652454</t>
  </si>
  <si>
    <t>Нижнешитцинское</t>
  </si>
  <si>
    <t>92652450</t>
  </si>
  <si>
    <t>Сатышевское</t>
  </si>
  <si>
    <t>92652462</t>
  </si>
  <si>
    <t>Староикшурминское</t>
  </si>
  <si>
    <t>92652473</t>
  </si>
  <si>
    <t>Тимершикское</t>
  </si>
  <si>
    <t>92652481</t>
  </si>
  <si>
    <t>Шеморданское</t>
  </si>
  <si>
    <t>92652494</t>
  </si>
  <si>
    <t>Шикшинское</t>
  </si>
  <si>
    <t>92652495</t>
  </si>
  <si>
    <t>Юлбатское</t>
  </si>
  <si>
    <t>92652498</t>
  </si>
  <si>
    <t>поселок городского типа Богатые Сабы</t>
  </si>
  <si>
    <t>92652151</t>
  </si>
  <si>
    <t>Сармановский муниципальный район</t>
  </si>
  <si>
    <t>92653000</t>
  </si>
  <si>
    <t>Азалаковское</t>
  </si>
  <si>
    <t>92653404</t>
  </si>
  <si>
    <t>92653408</t>
  </si>
  <si>
    <t>92653409</t>
  </si>
  <si>
    <t>Большенуркеевское</t>
  </si>
  <si>
    <t>92653412</t>
  </si>
  <si>
    <t>Верхне-Чершилинское</t>
  </si>
  <si>
    <t>92653415</t>
  </si>
  <si>
    <t>Иляксазское</t>
  </si>
  <si>
    <t>92653420</t>
  </si>
  <si>
    <t>Кавзияковское</t>
  </si>
  <si>
    <t>92653424</t>
  </si>
  <si>
    <t>Карашай-Сакловское</t>
  </si>
  <si>
    <t>92653428</t>
  </si>
  <si>
    <t>Лешев-Тамакское</t>
  </si>
  <si>
    <t>92653432</t>
  </si>
  <si>
    <t>Лякинское</t>
  </si>
  <si>
    <t>92653436</t>
  </si>
  <si>
    <t>Муртыш-Тамакское</t>
  </si>
  <si>
    <t>92653440</t>
  </si>
  <si>
    <t>Новоимянское</t>
  </si>
  <si>
    <t>92653444</t>
  </si>
  <si>
    <t>Петровско-Заводское</t>
  </si>
  <si>
    <t>92653448</t>
  </si>
  <si>
    <t>Рангазарское</t>
  </si>
  <si>
    <t>92653452</t>
  </si>
  <si>
    <t>Саклов-Башское</t>
  </si>
  <si>
    <t>92653456</t>
  </si>
  <si>
    <t>Сармановское</t>
  </si>
  <si>
    <t>92653460</t>
  </si>
  <si>
    <t>Старо-Имянское</t>
  </si>
  <si>
    <t>92653470</t>
  </si>
  <si>
    <t>Старокаширское</t>
  </si>
  <si>
    <t>92653468</t>
  </si>
  <si>
    <t>Старомензелябашское</t>
  </si>
  <si>
    <t>92653472</t>
  </si>
  <si>
    <t>Чукмарлинское</t>
  </si>
  <si>
    <t>92653480</t>
  </si>
  <si>
    <t>Шарлиареминское</t>
  </si>
  <si>
    <t>92653482</t>
  </si>
  <si>
    <t>Янурусовское</t>
  </si>
  <si>
    <t>92653484</t>
  </si>
  <si>
    <t>поселок городского типа Джалиль</t>
  </si>
  <si>
    <t>92653155</t>
  </si>
  <si>
    <t>Спасский муниципальный район</t>
  </si>
  <si>
    <t>92632000</t>
  </si>
  <si>
    <t>Аграмаковское</t>
  </si>
  <si>
    <t>92632405</t>
  </si>
  <si>
    <t>Антоновское</t>
  </si>
  <si>
    <t>92632410</t>
  </si>
  <si>
    <t>Бураковское</t>
  </si>
  <si>
    <t>92632415</t>
  </si>
  <si>
    <t>Город Болгар</t>
  </si>
  <si>
    <t>92632101</t>
  </si>
  <si>
    <t>Измерское</t>
  </si>
  <si>
    <t>92632420</t>
  </si>
  <si>
    <t>Иске-Рязапское</t>
  </si>
  <si>
    <t>92632425</t>
  </si>
  <si>
    <t>Кимовское</t>
  </si>
  <si>
    <t>92632430</t>
  </si>
  <si>
    <t>Краснослободское</t>
  </si>
  <si>
    <t>92632435</t>
  </si>
  <si>
    <t>Кузнечихинское</t>
  </si>
  <si>
    <t>92632440</t>
  </si>
  <si>
    <t>92632445</t>
  </si>
  <si>
    <t>92632450</t>
  </si>
  <si>
    <t>92632460</t>
  </si>
  <si>
    <t>Приволжское</t>
  </si>
  <si>
    <t>92632462</t>
  </si>
  <si>
    <t>Среднеюрткульское</t>
  </si>
  <si>
    <t>92632465</t>
  </si>
  <si>
    <t>Трехозерское</t>
  </si>
  <si>
    <t>92632470</t>
  </si>
  <si>
    <t>Чэчэклинское</t>
  </si>
  <si>
    <t>92632455</t>
  </si>
  <si>
    <t>Ямбухтинское</t>
  </si>
  <si>
    <t>92632475</t>
  </si>
  <si>
    <t>Тетюшский муниципальный район</t>
  </si>
  <si>
    <t>92655000</t>
  </si>
  <si>
    <t>Алабердинское</t>
  </si>
  <si>
    <t>92655403</t>
  </si>
  <si>
    <t>Байрашевское</t>
  </si>
  <si>
    <t>92655408</t>
  </si>
  <si>
    <t>92655412</t>
  </si>
  <si>
    <t>Беденьгинское</t>
  </si>
  <si>
    <t>92655416</t>
  </si>
  <si>
    <t>Бессоновское</t>
  </si>
  <si>
    <t>92655417</t>
  </si>
  <si>
    <t>Большеатрясское</t>
  </si>
  <si>
    <t>92655420</t>
  </si>
  <si>
    <t>Большетарханское</t>
  </si>
  <si>
    <t>92655424</t>
  </si>
  <si>
    <t>Большетурминское</t>
  </si>
  <si>
    <t>92655428</t>
  </si>
  <si>
    <t>Большешемякинское</t>
  </si>
  <si>
    <t>92655432</t>
  </si>
  <si>
    <t>Город Тетюши</t>
  </si>
  <si>
    <t>92655101</t>
  </si>
  <si>
    <t>Жуковское</t>
  </si>
  <si>
    <t>92655436</t>
  </si>
  <si>
    <t>Кильдюшевское</t>
  </si>
  <si>
    <t>92655438</t>
  </si>
  <si>
    <t>Киртелинское</t>
  </si>
  <si>
    <t>92655440</t>
  </si>
  <si>
    <t>Кляшевское</t>
  </si>
  <si>
    <t>92655444</t>
  </si>
  <si>
    <t>Кошки-Новотимбаевское</t>
  </si>
  <si>
    <t>92655448</t>
  </si>
  <si>
    <t>Льяшевское</t>
  </si>
  <si>
    <t>92655456</t>
  </si>
  <si>
    <t>Монастырское</t>
  </si>
  <si>
    <t>92655464</t>
  </si>
  <si>
    <t>92655468</t>
  </si>
  <si>
    <t>Сюндюковское</t>
  </si>
  <si>
    <t>92655476</t>
  </si>
  <si>
    <t>Урюмское</t>
  </si>
  <si>
    <t>92655480</t>
  </si>
  <si>
    <t>92655484</t>
  </si>
  <si>
    <t>Тукаевский муниципальный район</t>
  </si>
  <si>
    <t>92657000</t>
  </si>
  <si>
    <t>Азьмушкинское</t>
  </si>
  <si>
    <t>92657405</t>
  </si>
  <si>
    <t>Бетькинское</t>
  </si>
  <si>
    <t>92657410</t>
  </si>
  <si>
    <t>Биклянское</t>
  </si>
  <si>
    <t>92657415</t>
  </si>
  <si>
    <t>Биюрганское</t>
  </si>
  <si>
    <t>92657426</t>
  </si>
  <si>
    <t>Бурдинское</t>
  </si>
  <si>
    <t>92657425</t>
  </si>
  <si>
    <t>Иштеряковское</t>
  </si>
  <si>
    <t>92657428</t>
  </si>
  <si>
    <t>Калмашское</t>
  </si>
  <si>
    <t>92657430</t>
  </si>
  <si>
    <t>Калмиинское</t>
  </si>
  <si>
    <t>92657431</t>
  </si>
  <si>
    <t>Князевское</t>
  </si>
  <si>
    <t>92657435</t>
  </si>
  <si>
    <t>Комсомольское</t>
  </si>
  <si>
    <t>92657437</t>
  </si>
  <si>
    <t>Круглопольское</t>
  </si>
  <si>
    <t>92657433</t>
  </si>
  <si>
    <t>Кузкеевское</t>
  </si>
  <si>
    <t>92657438</t>
  </si>
  <si>
    <t>Малошильнинское</t>
  </si>
  <si>
    <t>92657439</t>
  </si>
  <si>
    <t>Мелекесское</t>
  </si>
  <si>
    <t>92657440</t>
  </si>
  <si>
    <t>Мусабай-Заводское</t>
  </si>
  <si>
    <t>92657445</t>
  </si>
  <si>
    <t>Нижнесуыксинское</t>
  </si>
  <si>
    <t>92657450</t>
  </si>
  <si>
    <t>92657455</t>
  </si>
  <si>
    <t>Семекеевское</t>
  </si>
  <si>
    <t>92657465</t>
  </si>
  <si>
    <t>Староабдуловское</t>
  </si>
  <si>
    <t>92657469</t>
  </si>
  <si>
    <t>Стародрюшское</t>
  </si>
  <si>
    <t>92657471</t>
  </si>
  <si>
    <t>Тлянче-Тамакское</t>
  </si>
  <si>
    <t>92657474</t>
  </si>
  <si>
    <t>Шильнебашское</t>
  </si>
  <si>
    <t>92657483</t>
  </si>
  <si>
    <t>Яна-Булякское</t>
  </si>
  <si>
    <t>92657492</t>
  </si>
  <si>
    <t>Тюлячинский муниципальный район</t>
  </si>
  <si>
    <t>92656000</t>
  </si>
  <si>
    <t>Абдинское</t>
  </si>
  <si>
    <t>92656403</t>
  </si>
  <si>
    <t>Айдаровское</t>
  </si>
  <si>
    <t>92656404</t>
  </si>
  <si>
    <t>Аланское</t>
  </si>
  <si>
    <t>92656405</t>
  </si>
  <si>
    <t>Баландышское</t>
  </si>
  <si>
    <t>92656410</t>
  </si>
  <si>
    <t>Большеметескинское</t>
  </si>
  <si>
    <t>92656413</t>
  </si>
  <si>
    <t>Большемешское</t>
  </si>
  <si>
    <t>92656415</t>
  </si>
  <si>
    <t>Большенырсинское</t>
  </si>
  <si>
    <t>92656418</t>
  </si>
  <si>
    <t>Верхнекибякозинское</t>
  </si>
  <si>
    <t>92656425</t>
  </si>
  <si>
    <t>Малокибякозинское</t>
  </si>
  <si>
    <t>92656435</t>
  </si>
  <si>
    <t>Старозюринское</t>
  </si>
  <si>
    <t>92656440</t>
  </si>
  <si>
    <t>Тюлячинское</t>
  </si>
  <si>
    <t>92656445</t>
  </si>
  <si>
    <t>Узякское</t>
  </si>
  <si>
    <t>92656450</t>
  </si>
  <si>
    <t>Шадкинское</t>
  </si>
  <si>
    <t>92656455</t>
  </si>
  <si>
    <t>Черемшанский муниципальный район</t>
  </si>
  <si>
    <t>92658000</t>
  </si>
  <si>
    <t>Беркет-Ключевское</t>
  </si>
  <si>
    <t>92658405</t>
  </si>
  <si>
    <t>Верхнекаменское</t>
  </si>
  <si>
    <t>92658410</t>
  </si>
  <si>
    <t>Ивашкинское</t>
  </si>
  <si>
    <t>92658415</t>
  </si>
  <si>
    <t>Карамышевское</t>
  </si>
  <si>
    <t>92658420</t>
  </si>
  <si>
    <t>Кутеминское</t>
  </si>
  <si>
    <t>92658422</t>
  </si>
  <si>
    <t>Лашманское</t>
  </si>
  <si>
    <t>92658430</t>
  </si>
  <si>
    <t>Мордовско-Афонькинское</t>
  </si>
  <si>
    <t>92658435</t>
  </si>
  <si>
    <t>Нижнекаменское</t>
  </si>
  <si>
    <t>92658438</t>
  </si>
  <si>
    <t>Нижнекармалкинское</t>
  </si>
  <si>
    <t>92658440</t>
  </si>
  <si>
    <t>92658445</t>
  </si>
  <si>
    <t>Новокадеевское</t>
  </si>
  <si>
    <t>92658450</t>
  </si>
  <si>
    <t>Старокадеевское</t>
  </si>
  <si>
    <t>92658455</t>
  </si>
  <si>
    <t>Старокутушское</t>
  </si>
  <si>
    <t>92658425</t>
  </si>
  <si>
    <t>Староутямышское</t>
  </si>
  <si>
    <t>92658460</t>
  </si>
  <si>
    <t>Туйметкинское</t>
  </si>
  <si>
    <t>92658462</t>
  </si>
  <si>
    <t>Ульяновское</t>
  </si>
  <si>
    <t>92658465</t>
  </si>
  <si>
    <t>92658470</t>
  </si>
  <si>
    <t>Шешминское</t>
  </si>
  <si>
    <t>92658475</t>
  </si>
  <si>
    <t>Чистопольский муниципальный район</t>
  </si>
  <si>
    <t>92659000</t>
  </si>
  <si>
    <t>Адельшинское</t>
  </si>
  <si>
    <t>92659403</t>
  </si>
  <si>
    <t>Большетолкишское</t>
  </si>
  <si>
    <t>92659409</t>
  </si>
  <si>
    <t>Булдырское</t>
  </si>
  <si>
    <t>92659412</t>
  </si>
  <si>
    <t>Верхнекондратинское</t>
  </si>
  <si>
    <t>92659414</t>
  </si>
  <si>
    <t>Город Чистополь</t>
  </si>
  <si>
    <t>92659101</t>
  </si>
  <si>
    <t>Данауровское</t>
  </si>
  <si>
    <t>92659418</t>
  </si>
  <si>
    <t>Исляйкинское</t>
  </si>
  <si>
    <t>92659423</t>
  </si>
  <si>
    <t>Каргалинское</t>
  </si>
  <si>
    <t>92659430</t>
  </si>
  <si>
    <t>Кубасское</t>
  </si>
  <si>
    <t>92659438</t>
  </si>
  <si>
    <t>Кутлушкинское</t>
  </si>
  <si>
    <t>92659441</t>
  </si>
  <si>
    <t>Малотолкишское</t>
  </si>
  <si>
    <t>92659447</t>
  </si>
  <si>
    <t>Муслюмкинское</t>
  </si>
  <si>
    <t>92659450</t>
  </si>
  <si>
    <t>Нарат-Елгинское</t>
  </si>
  <si>
    <t>92659453</t>
  </si>
  <si>
    <t>Нижнекондратинское</t>
  </si>
  <si>
    <t>92659455</t>
  </si>
  <si>
    <t>Совхозно-Галактионовское</t>
  </si>
  <si>
    <t>92659462</t>
  </si>
  <si>
    <t>Староромашкинское</t>
  </si>
  <si>
    <t>92659468</t>
  </si>
  <si>
    <t>Татарско-Баганинское</t>
  </si>
  <si>
    <t>92659471</t>
  </si>
  <si>
    <t>Татарско-Елтанское</t>
  </si>
  <si>
    <t>92659474</t>
  </si>
  <si>
    <t>Татарско-Сарсазское</t>
  </si>
  <si>
    <t>92659475</t>
  </si>
  <si>
    <t>Татарско-Толкишское</t>
  </si>
  <si>
    <t>92659477</t>
  </si>
  <si>
    <t>Четырчинское</t>
  </si>
  <si>
    <t>92659486</t>
  </si>
  <si>
    <t>Чистопольско-Высельское</t>
  </si>
  <si>
    <t>92659492</t>
  </si>
  <si>
    <t>Чистопольское</t>
  </si>
  <si>
    <t>92659489</t>
  </si>
  <si>
    <t>Чувашско-Елтанское</t>
  </si>
  <si>
    <t>92659495</t>
  </si>
  <si>
    <t>Ютазинский муниципальный район</t>
  </si>
  <si>
    <t>92654000</t>
  </si>
  <si>
    <t>Абсалямовское</t>
  </si>
  <si>
    <t>92654401</t>
  </si>
  <si>
    <t>92654402</t>
  </si>
  <si>
    <t>Байряки-Тамакское</t>
  </si>
  <si>
    <t>92654408</t>
  </si>
  <si>
    <t>Байрякинское</t>
  </si>
  <si>
    <t>92654405</t>
  </si>
  <si>
    <t>Дым-Тамакское</t>
  </si>
  <si>
    <t>92654412</t>
  </si>
  <si>
    <t>Каракашлинское</t>
  </si>
  <si>
    <t>92654420</t>
  </si>
  <si>
    <t>Старокаразерикское</t>
  </si>
  <si>
    <t>92654435</t>
  </si>
  <si>
    <t>Ташкичуйское</t>
  </si>
  <si>
    <t>92654440</t>
  </si>
  <si>
    <t>Уруссинское</t>
  </si>
  <si>
    <t>92654445</t>
  </si>
  <si>
    <t>Ютазинское</t>
  </si>
  <si>
    <t>92654455</t>
  </si>
  <si>
    <t>поселок городского типа Уруссу</t>
  </si>
  <si>
    <t>92654151</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</si>
  <si>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</si>
  <si>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</si>
  <si>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</si>
  <si>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</si>
  <si>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</si>
  <si>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</si>
  <si>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</si>
  <si>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</si>
  <si>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</si>
  <si>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</si>
  <si>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</si>
  <si>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</si>
  <si>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</si>
  <si>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</si>
  <si>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</si>
  <si>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29.04.2022</t>
  </si>
  <si>
    <t>420021, Казань, ул. Габдуллы Тукая, 162</t>
  </si>
  <si>
    <t>Абдулхаков Рустам Рифгатович</t>
  </si>
  <si>
    <t>Камалова Эльвира Салиховна</t>
  </si>
  <si>
    <t>начальник ПФО</t>
  </si>
  <si>
    <t>(843)2111296</t>
  </si>
  <si>
    <t>pfo-kazenergo@mail.ru</t>
  </si>
  <si>
    <t>REGION_ID</t>
  </si>
  <si>
    <t>REGION_NAME</t>
  </si>
  <si>
    <t>RST_ORG_ID</t>
  </si>
  <si>
    <t>ORG_NAME</t>
  </si>
  <si>
    <t>INN_NAME</t>
  </si>
  <si>
    <t>KPP_NAME</t>
  </si>
  <si>
    <t>ORG_START_DATE</t>
  </si>
  <si>
    <t>ORG_END_DATE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</si>
  <si>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</si>
  <si>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</si>
  <si>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</si>
  <si>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</si>
  <si>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</si>
  <si>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</si>
  <si>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</si>
  <si>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</si>
  <si>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</si>
  <si>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</si>
  <si>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</si>
  <si>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</si>
  <si>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</si>
  <si>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</si>
  <si>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</si>
  <si>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</si>
  <si>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</si>
  <si>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</si>
  <si>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</si>
  <si>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</si>
  <si>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</si>
  <si>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</si>
  <si>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</si>
  <si>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</si>
  <si>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</si>
  <si>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</si>
  <si>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</si>
  <si>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</si>
  <si>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</si>
  <si>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</si>
  <si>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</si>
  <si>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</si>
  <si>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</si>
  <si>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</si>
  <si>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</si>
  <si>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</si>
  <si>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</si>
  <si>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</si>
  <si>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</si>
  <si>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</si>
  <si>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</si>
  <si>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</si>
  <si>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</si>
  <si>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</si>
  <si>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</si>
  <si>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</si>
  <si>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</si>
  <si>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</si>
  <si>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</si>
  <si>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</si>
  <si>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</si>
  <si>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</si>
  <si>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164601001</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</si>
  <si>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</si>
  <si>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</si>
  <si>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</si>
  <si>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</si>
  <si>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</si>
  <si>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</si>
  <si>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</si>
  <si>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</si>
  <si>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</si>
  <si>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</si>
  <si>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</si>
  <si>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</si>
  <si>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</si>
  <si>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</si>
  <si>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</si>
  <si>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</si>
  <si>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</si>
  <si>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</si>
  <si>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</si>
  <si>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26406031</t>
  </si>
  <si>
    <t>АО "Казанский жировой комбинат"</t>
  </si>
  <si>
    <t>1624004583</t>
  </si>
  <si>
    <t>162401001</t>
  </si>
  <si>
    <t>26508783</t>
  </si>
  <si>
    <t>АО "Казанский оптико-механический завод"</t>
  </si>
  <si>
    <t>1660004229</t>
  </si>
  <si>
    <t>168150001</t>
  </si>
  <si>
    <t>26322530</t>
  </si>
  <si>
    <t>АО "Казанькомпрессормаш"</t>
  </si>
  <si>
    <t>1660004878</t>
  </si>
  <si>
    <t>166001001</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</si>
  <si>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</si>
  <si>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</si>
  <si>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</si>
  <si>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</si>
  <si>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</si>
  <si>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</si>
  <si>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</si>
  <si>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</si>
  <si>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</si>
  <si>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</si>
  <si>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</si>
  <si>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</si>
  <si>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</si>
  <si>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</si>
  <si>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</si>
  <si>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</si>
  <si>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</si>
  <si>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</si>
  <si>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</si>
  <si>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</si>
  <si>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</si>
  <si>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</si>
  <si>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</si>
  <si>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</si>
  <si>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</si>
  <si>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</si>
  <si>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</si>
  <si>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</si>
  <si>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</si>
  <si>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</si>
  <si>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</si>
  <si>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</si>
  <si>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</si>
  <si>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</si>
  <si>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</si>
  <si>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</si>
  <si>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</si>
  <si>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</si>
  <si>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</si>
  <si>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27908518</t>
  </si>
  <si>
    <t>АО "ПОЗиС</t>
  </si>
  <si>
    <t>1648032420</t>
  </si>
  <si>
    <t>19-12-2011 00:00:00</t>
  </si>
  <si>
    <t>27556424</t>
  </si>
  <si>
    <t>АО "РПО "Таткоммунэнерго"</t>
  </si>
  <si>
    <t>1660093204</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</si>
  <si>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</si>
  <si>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</si>
  <si>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</si>
  <si>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</si>
  <si>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</si>
  <si>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</si>
  <si>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</si>
  <si>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</si>
  <si>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</si>
  <si>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</si>
  <si>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</si>
  <si>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</si>
  <si>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</si>
  <si>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997250001</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</si>
  <si>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</si>
  <si>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</si>
  <si>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</si>
  <si>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</si>
  <si>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</si>
  <si>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</si>
  <si>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</si>
  <si>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</si>
  <si>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</si>
  <si>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</si>
  <si>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</si>
  <si>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</si>
  <si>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</si>
  <si>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</si>
  <si>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</si>
  <si>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</si>
  <si>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</si>
  <si>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</si>
  <si>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28822219</t>
  </si>
  <si>
    <t>АО "Энергоцентр "Майский"</t>
  </si>
  <si>
    <t>1648028150</t>
  </si>
  <si>
    <t>165201001</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</si>
  <si>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</si>
  <si>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</si>
  <si>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</si>
  <si>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</si>
  <si>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</si>
  <si>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</si>
  <si>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</si>
  <si>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</si>
  <si>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</si>
  <si>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</si>
  <si>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</si>
  <si>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</si>
  <si>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</si>
  <si>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</si>
  <si>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</si>
  <si>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</si>
  <si>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</si>
  <si>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1620001863</t>
  </si>
  <si>
    <t>162001001</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</si>
  <si>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</si>
  <si>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</si>
  <si>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</si>
  <si>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</si>
  <si>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</si>
  <si>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</si>
  <si>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</si>
  <si>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</si>
  <si>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</si>
  <si>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</si>
  <si>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</si>
  <si>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</si>
  <si>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</si>
  <si>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164201001</t>
  </si>
  <si>
    <t>30478706</t>
  </si>
  <si>
    <t>ЗАО «РБФ им. Куйбышева»</t>
  </si>
  <si>
    <t>1622001940</t>
  </si>
  <si>
    <t>162201001</t>
  </si>
  <si>
    <t>165001001</t>
  </si>
  <si>
    <t>26354468</t>
  </si>
  <si>
    <t>Индивидуальный предприниматель Шаматов И.К.</t>
  </si>
  <si>
    <t>165900594501</t>
  </si>
  <si>
    <t>отсутствует</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</si>
  <si>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</si>
  <si>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</si>
  <si>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</si>
  <si>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</si>
  <si>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</si>
  <si>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</si>
  <si>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</si>
  <si>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</si>
  <si>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</si>
  <si>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</si>
  <si>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ОАО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</si>
  <si>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</si>
  <si>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</si>
  <si>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</si>
  <si>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</si>
  <si>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</si>
  <si>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</si>
  <si>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</si>
  <si>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</si>
  <si>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</si>
  <si>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</si>
  <si>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</si>
  <si>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</si>
  <si>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</si>
  <si>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</si>
  <si>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</si>
  <si>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</si>
  <si>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</si>
  <si>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</si>
  <si>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</si>
  <si>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</si>
  <si>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</si>
  <si>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</si>
  <si>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</si>
  <si>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</si>
  <si>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</si>
  <si>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</si>
  <si>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</si>
  <si>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</si>
  <si>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</si>
  <si>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</si>
  <si>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</si>
  <si>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</si>
  <si>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</si>
  <si>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</si>
  <si>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</si>
  <si>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</si>
  <si>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</si>
  <si>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</si>
  <si>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</si>
  <si>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</si>
  <si>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</si>
  <si>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</si>
  <si>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</si>
  <si>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</si>
  <si>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</si>
  <si>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</si>
  <si>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</si>
  <si>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</si>
  <si>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</si>
  <si>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</si>
  <si>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</si>
  <si>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163401001</t>
  </si>
  <si>
    <t>26354392</t>
  </si>
  <si>
    <t>МУП "Светсервис"</t>
  </si>
  <si>
    <t>1644031761</t>
  </si>
  <si>
    <t>26354376</t>
  </si>
  <si>
    <t>МУП "Сельхозжилсервис"</t>
  </si>
  <si>
    <t>1643006561</t>
  </si>
  <si>
    <t>26354371</t>
  </si>
  <si>
    <t>МУП "Теплосервис"</t>
  </si>
  <si>
    <t>1642004226</t>
  </si>
  <si>
    <t>28983667</t>
  </si>
  <si>
    <t>МУП "Теплоэнергосервис"</t>
  </si>
  <si>
    <t>1634009125</t>
  </si>
  <si>
    <t>163901001</t>
  </si>
  <si>
    <t>27556428</t>
  </si>
  <si>
    <t>МУП "Тюлячинские тепловые сети"</t>
  </si>
  <si>
    <t>1619005510</t>
  </si>
  <si>
    <t>161901001</t>
  </si>
  <si>
    <t>26807712</t>
  </si>
  <si>
    <t>Набережночелнинская ТЭЦ - филиал АО "Татэнерго"</t>
  </si>
  <si>
    <t>165002002</t>
  </si>
  <si>
    <t>28449529</t>
  </si>
  <si>
    <t>Нижнекамская ТЭЦ (ПТК-1) -филиал ОАО "ТГК-16"</t>
  </si>
  <si>
    <t>165143001</t>
  </si>
  <si>
    <t>26407190</t>
  </si>
  <si>
    <t>ОАО "Алабуга Соте"</t>
  </si>
  <si>
    <t>1646013662</t>
  </si>
  <si>
    <t>165801001</t>
  </si>
  <si>
    <t>164701001</t>
  </si>
  <si>
    <t>28492948</t>
  </si>
  <si>
    <t>ОАО "Зеленодольский завод имени А.М.Горького" Санаторий-профилакторий "Дельфин"</t>
  </si>
  <si>
    <t>1648013442</t>
  </si>
  <si>
    <t>1656002652</t>
  </si>
  <si>
    <t>26467125</t>
  </si>
  <si>
    <t>ОАО "Казанский завод Медтехника"</t>
  </si>
  <si>
    <t>1660008880</t>
  </si>
  <si>
    <t>28031957</t>
  </si>
  <si>
    <t>ОАО "Казанькомпрессормаш"</t>
  </si>
  <si>
    <t>ОАО "Казтрансстрой"</t>
  </si>
  <si>
    <t>1655023882</t>
  </si>
  <si>
    <t>30354432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</si>
  <si>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</si>
  <si>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</si>
  <si>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</si>
  <si>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</si>
  <si>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</si>
  <si>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</si>
  <si>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</si>
  <si>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</si>
  <si>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</si>
  <si>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</si>
  <si>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</si>
  <si>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</si>
  <si>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</si>
  <si>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</si>
  <si>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</si>
  <si>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</si>
  <si>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26354439</t>
  </si>
  <si>
    <t>ОАО "Обувная фабрика "Спартак"</t>
  </si>
  <si>
    <t>1655022254</t>
  </si>
  <si>
    <t>26354326</t>
  </si>
  <si>
    <t>ОАО "Райсервис"</t>
  </si>
  <si>
    <t>1611006826</t>
  </si>
  <si>
    <t>161101001</t>
  </si>
  <si>
    <t>163601001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</si>
  <si>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</si>
  <si>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</si>
  <si>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</si>
  <si>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</si>
  <si>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</si>
  <si>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</si>
  <si>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</si>
  <si>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</si>
  <si>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</si>
  <si>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</si>
  <si>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</si>
  <si>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</si>
  <si>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</si>
  <si>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26354360</t>
  </si>
  <si>
    <t>ОАО "Шеморданское МПП ЖКХ Сабинского района"</t>
  </si>
  <si>
    <t>1635005684</t>
  </si>
  <si>
    <t>160501001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</si>
  <si>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</si>
  <si>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</si>
  <si>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</si>
  <si>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</si>
  <si>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</si>
  <si>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</si>
  <si>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</si>
  <si>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</si>
  <si>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</si>
  <si>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</si>
  <si>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</si>
  <si>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</si>
  <si>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</si>
  <si>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</si>
  <si>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</si>
  <si>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</si>
  <si>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</si>
  <si>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</si>
  <si>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</si>
  <si>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</si>
  <si>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</si>
  <si>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</si>
  <si>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</si>
  <si>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</si>
  <si>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</si>
  <si>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</si>
  <si>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</si>
  <si>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</si>
  <si>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</si>
  <si>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</si>
  <si>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</si>
  <si>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</si>
  <si>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</si>
  <si>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</si>
  <si>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</si>
  <si>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</si>
  <si>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</si>
  <si>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</si>
  <si>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</si>
  <si>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</si>
  <si>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</si>
  <si>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</si>
  <si>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</si>
  <si>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26405671</t>
  </si>
  <si>
    <t>1623009998</t>
  </si>
  <si>
    <t>30814015</t>
  </si>
  <si>
    <t>ООО "Интеграция"</t>
  </si>
  <si>
    <t>1658191691</t>
  </si>
  <si>
    <t>26322541</t>
  </si>
  <si>
    <t>ООО "КАМАЗ-Энерго"</t>
  </si>
  <si>
    <t>1650157635</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</si>
  <si>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</si>
  <si>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</si>
  <si>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</si>
  <si>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</si>
  <si>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</si>
  <si>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</si>
  <si>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</si>
  <si>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</si>
  <si>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</si>
  <si>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</si>
  <si>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</si>
  <si>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</si>
  <si>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</si>
  <si>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</si>
  <si>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</si>
  <si>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</si>
  <si>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</si>
  <si>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</si>
  <si>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</si>
  <si>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</si>
  <si>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</si>
  <si>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</si>
  <si>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</si>
  <si>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</si>
  <si>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</si>
  <si>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</si>
  <si>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</si>
  <si>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</si>
  <si>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</si>
  <si>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26354368</t>
  </si>
  <si>
    <t>ООО "Коммунальные сети - Татарстан"</t>
  </si>
  <si>
    <t>1639035055</t>
  </si>
  <si>
    <t>26412782</t>
  </si>
  <si>
    <t>ООО "Коммунальные сети Дрожжаное"</t>
  </si>
  <si>
    <t>1617004014</t>
  </si>
  <si>
    <t>160401001</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</si>
  <si>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</si>
  <si>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</si>
  <si>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</si>
  <si>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</si>
  <si>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</si>
  <si>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</si>
  <si>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</si>
  <si>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</si>
  <si>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</si>
  <si>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</si>
  <si>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</si>
  <si>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</si>
  <si>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</si>
  <si>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</si>
  <si>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</si>
  <si>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</si>
  <si>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</si>
  <si>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</si>
  <si>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</si>
  <si>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</si>
  <si>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</si>
  <si>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</si>
  <si>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</si>
  <si>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</si>
  <si>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</si>
  <si>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</si>
  <si>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</si>
  <si>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</si>
  <si>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</si>
  <si>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</si>
  <si>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</si>
  <si>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</si>
  <si>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</si>
  <si>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</si>
  <si>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</si>
  <si>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</si>
  <si>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</si>
  <si>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</si>
  <si>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</si>
  <si>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</si>
  <si>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</si>
  <si>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</si>
  <si>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</si>
  <si>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</si>
  <si>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</si>
  <si>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</si>
  <si>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</si>
  <si>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</si>
  <si>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</si>
  <si>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</si>
  <si>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</si>
  <si>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</si>
  <si>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</si>
  <si>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30846953</t>
  </si>
  <si>
    <t>ООО "РСУ"</t>
  </si>
  <si>
    <t>1655337110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</si>
  <si>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</si>
  <si>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</si>
  <si>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</si>
  <si>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</si>
  <si>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</si>
  <si>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</si>
  <si>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</si>
  <si>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</si>
  <si>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</si>
  <si>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</si>
  <si>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</si>
  <si>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31423166</t>
  </si>
  <si>
    <t>ООО "СТК КОМПЛЕКТ"</t>
  </si>
  <si>
    <t>1659188444</t>
  </si>
  <si>
    <t>12-02-2018 00:00:00</t>
  </si>
  <si>
    <t>26354364</t>
  </si>
  <si>
    <t>ООО "Спасские коммунальные сети"</t>
  </si>
  <si>
    <t>1637005369</t>
  </si>
  <si>
    <t>163701001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</si>
  <si>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</si>
  <si>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</si>
  <si>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</si>
  <si>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</si>
  <si>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</si>
  <si>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</si>
  <si>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</si>
  <si>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</si>
  <si>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</si>
  <si>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</si>
  <si>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</si>
  <si>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</si>
  <si>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</si>
  <si>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</si>
  <si>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</si>
  <si>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ООО "Тепло"</t>
  </si>
  <si>
    <t>31458245</t>
  </si>
  <si>
    <t>1656109973</t>
  </si>
  <si>
    <t>26354324</t>
  </si>
  <si>
    <t>ООО "Тепло-Сервис"</t>
  </si>
  <si>
    <t>1609010695</t>
  </si>
  <si>
    <t>28423143</t>
  </si>
  <si>
    <t>ООО "Тепло-Энергосервис+"</t>
  </si>
  <si>
    <t>1644067711</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</si>
  <si>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</si>
  <si>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</si>
  <si>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</si>
  <si>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</si>
  <si>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</si>
  <si>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</si>
  <si>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</si>
  <si>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</si>
  <si>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</si>
  <si>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</si>
  <si>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</si>
  <si>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</si>
  <si>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</si>
  <si>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</si>
  <si>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</si>
  <si>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ООО "Тепловые сети"</t>
  </si>
  <si>
    <t>26463919</t>
  </si>
  <si>
    <t>1636005895</t>
  </si>
  <si>
    <t>30941215</t>
  </si>
  <si>
    <t>ООО "Теплокоминвест"</t>
  </si>
  <si>
    <t>1660294817</t>
  </si>
  <si>
    <t>ООО "Теплосервис"</t>
  </si>
  <si>
    <t>26322549</t>
  </si>
  <si>
    <t>1604005405</t>
  </si>
  <si>
    <t>26407393</t>
  </si>
  <si>
    <t>1647013601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</si>
  <si>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</si>
  <si>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</si>
  <si>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</si>
  <si>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</si>
  <si>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</si>
  <si>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</si>
  <si>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</si>
  <si>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</si>
  <si>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</si>
  <si>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</si>
  <si>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</si>
  <si>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26511105</t>
  </si>
  <si>
    <t>ООО "Теплострой"</t>
  </si>
  <si>
    <t>1633606560</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</si>
  <si>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</si>
  <si>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</si>
  <si>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</si>
  <si>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</si>
  <si>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</si>
  <si>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</si>
  <si>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</si>
  <si>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</si>
  <si>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</si>
  <si>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</si>
  <si>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</si>
  <si>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</si>
  <si>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</si>
  <si>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</si>
  <si>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</si>
  <si>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</si>
  <si>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</si>
  <si>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</si>
  <si>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</si>
  <si>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</si>
  <si>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</si>
  <si>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</si>
  <si>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</si>
  <si>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</si>
  <si>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</si>
  <si>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</si>
  <si>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</si>
  <si>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</si>
  <si>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</si>
  <si>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</si>
  <si>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</si>
  <si>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</si>
  <si>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</si>
  <si>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</si>
  <si>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</si>
  <si>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</si>
  <si>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</si>
  <si>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</si>
  <si>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</si>
  <si>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</si>
  <si>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</si>
  <si>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</si>
  <si>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</si>
  <si>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</si>
  <si>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</si>
  <si>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</si>
  <si>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</si>
  <si>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</si>
  <si>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</si>
  <si>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</si>
  <si>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</si>
  <si>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</si>
  <si>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</si>
  <si>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</si>
  <si>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27996020</t>
  </si>
  <si>
    <t>ПАО "ЗФЗ"</t>
  </si>
  <si>
    <t>1648010787</t>
  </si>
  <si>
    <t>28903507</t>
  </si>
  <si>
    <t>ПАО "Казанский вертолетный завод"</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</si>
  <si>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</si>
  <si>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</si>
  <si>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</si>
  <si>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</si>
  <si>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</si>
  <si>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</si>
  <si>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</si>
  <si>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</si>
  <si>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</si>
  <si>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</si>
  <si>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</si>
  <si>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</si>
  <si>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</si>
  <si>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</si>
  <si>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</si>
  <si>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</si>
  <si>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</si>
  <si>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</si>
  <si>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</si>
  <si>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</si>
  <si>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</si>
  <si>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</si>
  <si>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</si>
  <si>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</si>
  <si>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</si>
  <si>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</si>
  <si>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</si>
  <si>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</si>
  <si>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</si>
  <si>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</si>
  <si>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</si>
  <si>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</si>
  <si>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</si>
  <si>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</si>
  <si>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</si>
  <si>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</si>
  <si>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</si>
  <si>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</si>
  <si>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</si>
  <si>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</si>
  <si>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</si>
  <si>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</si>
  <si>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</si>
  <si>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</si>
  <si>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</si>
  <si>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</si>
  <si>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</si>
  <si>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</si>
  <si>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</si>
  <si>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</si>
  <si>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</si>
  <si>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</si>
  <si>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</si>
  <si>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</si>
  <si>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</si>
  <si>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WARM</t>
  </si>
  <si>
    <t>01.09.2022</t>
  </si>
  <si>
    <t>31.12.2022</t>
  </si>
  <si>
    <t>Город Казань, Город Казань (92701000);</t>
  </si>
  <si>
    <t>Тарифы на услуги по передаче тепловой энергии, оказываемые Акционерным обществом "Казэнерго" в зоне деятельности единой теплоснабжающей организации Филиал "Казаньнефтепродукт" АО Холдинговая Компания "Татнефтепродукт"</t>
  </si>
  <si>
    <t>https://portal.eias.ru/Portal/DownloadPage.aspx?type=12&amp;guid=b968570b-25c9-4bfb-b0ab-3ddadc6664e5</t>
  </si>
  <si>
    <t>Результаты проведения закупки, заключенные договоры</t>
  </si>
  <si>
    <t>Сведения о правовых актах, регламентирующих правила закупки(положение о закупках) в организации</t>
  </si>
  <si>
    <t>06.05.2022 15:04:09</t>
  </si>
  <si>
    <t>Инвестиционная программа на 2018-2022гг.</t>
  </si>
  <si>
    <t>https://portal.eias.ru/Portal/DownloadPage.aspx?type=12&amp;guid=e496a443-1b05-4d47-bac8-9a3c21e81d49</t>
  </si>
  <si>
    <t>№2869/05-02, Вх.№3988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</si>
</sst>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0.000"/>
    <numFmt numFmtId="166" formatCode="_-* #,##0.00[$€-1]_-;\-* #,##0.00[$€-1]_-;_-* &quot;-&quot;??[$€-1]_-"/>
    <numFmt numFmtId="167" formatCode="000000"/>
    <numFmt numFmtId="168" formatCode="#,##0.0"/>
    <numFmt numFmtId="169" formatCode="#,##0.0000"/>
  </numFmts>
  <fonts count="108">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sz val="1"/>
      <name val="Webdings2"/>
      <charset val="204"/>
    </font>
    <font>
      <b/>
      <sz val="1"/>
      <name val="Tahoma"/>
      <family val="2"/>
      <charset val="204"/>
    </font>
    <font>
      <sz val="1"/>
      <color indexed="10"/>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02">
    <xf numFmtId="49" fontId="0" fillId="0" borderId="0" applyBorder="0">
      <alignment vertical="top"/>
    </xf>
    <xf numFmtId="0" fontId="3" fillId="0" borderId="0"/>
    <xf numFmtId="166"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164" fontId="4" fillId="0" borderId="0" applyFont="0" applyFill="0" applyBorder="0" applyAlignment="0" applyProtection="0"/>
    <xf numFmtId="168" fontId="6" fillId="2" borderId="0">
      <protection locked="0"/>
    </xf>
    <xf numFmtId="0" fontId="15" fillId="0" borderId="0" applyFill="0" applyBorder="0" applyProtection="0">
      <alignment vertical="center"/>
    </xf>
    <xf numFmtId="165" fontId="6" fillId="2" borderId="0">
      <protection locked="0"/>
    </xf>
    <xf numFmtId="169"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6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21" fillId="0" borderId="0"/>
    <xf numFmtId="0" fontId="70" fillId="0" borderId="0"/>
    <xf numFmtId="0" fontId="71" fillId="0" borderId="0"/>
    <xf numFmtId="0" fontId="2" fillId="0" borderId="0"/>
    <xf numFmtId="0" fontId="37" fillId="6" borderId="0" applyNumberFormat="0" applyBorder="0" applyAlignment="0">
      <alignment horizontal="left" vertical="center"/>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7" fillId="0" borderId="0" applyNumberFormat="0" applyFill="0" applyBorder="0" applyAlignment="0" applyProtection="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3" fillId="17" borderId="0" applyNumberFormat="0" applyBorder="0" applyAlignment="0" applyProtection="0"/>
    <xf numFmtId="0" fontId="94" fillId="18" borderId="39" applyNumberFormat="0" applyAlignment="0" applyProtection="0"/>
    <xf numFmtId="0" fontId="95" fillId="18" borderId="40" applyNumberFormat="0" applyAlignment="0" applyProtection="0"/>
    <xf numFmtId="0" fontId="96" fillId="0" borderId="41" applyNumberFormat="0" applyFill="0" applyAlignment="0" applyProtection="0"/>
    <xf numFmtId="0" fontId="97" fillId="19" borderId="42" applyNumberFormat="0" applyAlignment="0" applyProtection="0"/>
    <xf numFmtId="0" fontId="98" fillId="0" borderId="0" applyNumberFormat="0" applyFill="0" applyBorder="0" applyAlignment="0" applyProtection="0"/>
    <xf numFmtId="0" fontId="37" fillId="20" borderId="43" applyNumberFormat="0" applyFont="0" applyAlignment="0" applyProtection="0"/>
    <xf numFmtId="0" fontId="99" fillId="0" borderId="0" applyNumberFormat="0" applyFill="0" applyBorder="0" applyAlignment="0" applyProtection="0"/>
    <xf numFmtId="0" fontId="100" fillId="0" borderId="44" applyNumberFormat="0" applyFill="0" applyAlignment="0" applyProtection="0"/>
    <xf numFmtId="0" fontId="10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01" fillId="36" borderId="0" applyNumberFormat="0" applyBorder="0" applyAlignment="0" applyProtection="0"/>
    <xf numFmtId="0" fontId="101"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101" fillId="40" borderId="0" applyNumberFormat="0" applyBorder="0" applyAlignment="0" applyProtection="0"/>
    <xf numFmtId="0" fontId="101"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101" fillId="44" borderId="0" applyNumberFormat="0" applyBorder="0" applyAlignment="0" applyProtection="0"/>
    <xf numFmtId="43" fontId="37" fillId="0" borderId="0" applyFont="0" applyFill="0" applyBorder="0" applyAlignment="0" applyProtection="0"/>
    <xf numFmtId="41" fontId="37" fillId="0" borderId="0" applyFont="0" applyFill="0" applyBorder="0" applyAlignment="0" applyProtection="0"/>
    <xf numFmtId="44" fontId="37" fillId="0" borderId="0" applyFont="0" applyFill="0" applyBorder="0" applyAlignment="0" applyProtection="0"/>
    <xf numFmtId="42" fontId="37" fillId="0" borderId="0" applyFont="0" applyFill="0" applyBorder="0" applyAlignment="0" applyProtection="0"/>
    <xf numFmtId="9" fontId="37" fillId="0" borderId="0" applyFont="0" applyFill="0" applyBorder="0" applyAlignment="0" applyProtection="0"/>
    <xf numFmtId="0" fontId="1" fillId="0" borderId="0"/>
  </cellStyleXfs>
  <cellXfs count="1413">
    <xf numFmtId="49" fontId="0" fillId="0" borderId="0" xfId="0">
      <alignment vertical="top"/>
    </xf>
    <xf numFmtId="0" fontId="54" fillId="0" borderId="0" xfId="54" applyFont="1" applyFill="1" applyAlignment="1" applyProtection="1">
      <alignment vertical="top" wrapText="1"/>
    </xf>
    <xf numFmtId="49" fontId="6" fillId="0" borderId="0" xfId="0" applyFont="1" applyProtection="1">
      <alignment vertical="top"/>
    </xf>
    <xf numFmtId="49" fontId="0" fillId="0" borderId="0" xfId="0" applyProtection="1">
      <alignment vertical="top"/>
    </xf>
    <xf numFmtId="49" fontId="6" fillId="8" borderId="4" xfId="0" applyFont="1" applyFill="1" applyBorder="1" applyAlignment="1" applyProtection="1">
      <alignment horizontal="center" vertical="top"/>
    </xf>
    <xf numFmtId="49" fontId="0" fillId="0" borderId="0" xfId="0" applyNumberFormat="1" applyProtection="1">
      <alignment vertical="top"/>
    </xf>
    <xf numFmtId="49" fontId="6" fillId="0" borderId="0" xfId="0" applyNumberFormat="1" applyFont="1" applyAlignment="1" applyProtection="1">
      <alignment vertical="top" wrapText="1"/>
    </xf>
    <xf numFmtId="49" fontId="6" fillId="0" borderId="0" xfId="0" applyNumberFormat="1" applyFont="1" applyAlignment="1" applyProtection="1">
      <alignment vertical="center" wrapText="1"/>
    </xf>
    <xf numFmtId="49" fontId="6" fillId="0" borderId="0" xfId="50" applyFont="1" applyAlignment="1" applyProtection="1">
      <alignment vertical="center" wrapText="1"/>
    </xf>
    <xf numFmtId="49" fontId="11" fillId="0" borderId="0" xfId="50" applyFont="1" applyAlignment="1" applyProtection="1">
      <alignment vertical="center"/>
    </xf>
    <xf numFmtId="0" fontId="11" fillId="0" borderId="0" xfId="49" applyFont="1" applyAlignment="1" applyProtection="1">
      <alignment horizontal="center" vertical="center" wrapText="1"/>
    </xf>
    <xf numFmtId="0" fontId="6" fillId="0" borderId="0" xfId="49" applyFont="1" applyAlignment="1" applyProtection="1">
      <alignment vertical="center" wrapText="1"/>
    </xf>
    <xf numFmtId="0" fontId="6" fillId="0" borderId="0" xfId="49" applyFont="1" applyAlignment="1" applyProtection="1">
      <alignment horizontal="left" vertical="center" wrapText="1"/>
    </xf>
    <xf numFmtId="0" fontId="6" fillId="0" borderId="0" xfId="49" applyFont="1" applyProtection="1"/>
    <xf numFmtId="0" fontId="6" fillId="7" borderId="0" xfId="49" applyFont="1" applyFill="1" applyBorder="1" applyProtection="1"/>
    <xf numFmtId="0" fontId="24" fillId="0" borderId="0" xfId="49" applyFont="1"/>
    <xf numFmtId="49" fontId="6" fillId="0" borderId="0" xfId="46" applyFont="1" applyProtection="1">
      <alignment vertical="top"/>
    </xf>
    <xf numFmtId="49" fontId="6" fillId="0" borderId="0" xfId="46" applyProtection="1">
      <alignment vertical="top"/>
    </xf>
    <xf numFmtId="0" fontId="11" fillId="0" borderId="0" xfId="52" applyFont="1" applyAlignment="1" applyProtection="1">
      <alignment vertical="center" wrapText="1"/>
    </xf>
    <xf numFmtId="0" fontId="22" fillId="0" borderId="0" xfId="52" applyFont="1" applyAlignment="1" applyProtection="1">
      <alignment vertical="center" wrapText="1"/>
    </xf>
    <xf numFmtId="0" fontId="6" fillId="7" borderId="0" xfId="52" applyFont="1" applyFill="1" applyBorder="1" applyAlignment="1" applyProtection="1">
      <alignment vertical="center" wrapText="1"/>
    </xf>
    <xf numFmtId="0" fontId="6" fillId="0" borderId="0" xfId="52" applyFont="1" applyAlignment="1" applyProtection="1">
      <alignment horizontal="center" vertical="center" wrapText="1"/>
    </xf>
    <xf numFmtId="0" fontId="6" fillId="0" borderId="0" xfId="52" applyFont="1" applyAlignment="1" applyProtection="1">
      <alignment vertical="center" wrapText="1"/>
    </xf>
    <xf numFmtId="0" fontId="25" fillId="7" borderId="0" xfId="52"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11" fillId="7" borderId="0" xfId="52" applyNumberFormat="1" applyFont="1" applyFill="1" applyBorder="1" applyAlignment="1" applyProtection="1">
      <alignment horizontal="center" vertical="center" wrapText="1"/>
    </xf>
    <xf numFmtId="0" fontId="6" fillId="7" borderId="0" xfId="52" applyFont="1" applyFill="1" applyBorder="1" applyAlignment="1" applyProtection="1">
      <alignment horizontal="center" vertical="center" wrapText="1"/>
    </xf>
    <xf numFmtId="0" fontId="22" fillId="0" borderId="0" xfId="52" applyFont="1" applyAlignment="1" applyProtection="1">
      <alignment horizontal="center" vertical="center" wrapText="1"/>
    </xf>
    <xf numFmtId="0" fontId="26" fillId="7" borderId="0" xfId="52" applyNumberFormat="1" applyFont="1" applyFill="1" applyBorder="1" applyAlignment="1" applyProtection="1">
      <alignment horizontal="center" vertical="center" wrapText="1"/>
    </xf>
    <xf numFmtId="0" fontId="6" fillId="7" borderId="0" xfId="52" applyNumberFormat="1" applyFont="1" applyFill="1" applyBorder="1" applyAlignment="1" applyProtection="1">
      <alignment horizontal="right" vertical="center" wrapText="1" indent="1"/>
    </xf>
    <xf numFmtId="0" fontId="6" fillId="0" borderId="0" xfId="52" applyFont="1" applyFill="1" applyAlignment="1" applyProtection="1">
      <alignment vertical="center"/>
    </xf>
    <xf numFmtId="49" fontId="6" fillId="7" borderId="0" xfId="52" applyNumberFormat="1" applyFont="1" applyFill="1" applyBorder="1" applyAlignment="1" applyProtection="1">
      <alignment horizontal="right" vertical="center" wrapText="1" indent="1"/>
    </xf>
    <xf numFmtId="49" fontId="25" fillId="7" borderId="0" xfId="52" applyNumberFormat="1" applyFont="1" applyFill="1" applyBorder="1" applyAlignment="1" applyProtection="1">
      <alignment horizontal="center" vertical="center" wrapText="1"/>
    </xf>
    <xf numFmtId="49" fontId="6"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6" fillId="0" borderId="0" xfId="54" applyFont="1" applyFill="1" applyAlignment="1" applyProtection="1">
      <alignment vertical="center" wrapText="1"/>
    </xf>
    <xf numFmtId="0" fontId="22"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29" fillId="7" borderId="0" xfId="33" applyNumberFormat="1" applyFont="1" applyFill="1" applyBorder="1" applyAlignment="1" applyProtection="1">
      <alignment horizontal="center" vertical="center" wrapText="1"/>
    </xf>
    <xf numFmtId="49" fontId="0" fillId="0" borderId="0" xfId="0" applyBorder="1">
      <alignment vertical="top"/>
    </xf>
    <xf numFmtId="0" fontId="6"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3" fillId="7" borderId="0" xfId="54" applyFont="1" applyFill="1" applyBorder="1" applyAlignment="1" applyProtection="1">
      <alignment horizontal="center" vertical="center" wrapText="1"/>
    </xf>
    <xf numFmtId="0" fontId="33" fillId="7" borderId="0" xfId="49" applyFont="1" applyFill="1" applyBorder="1" applyAlignment="1" applyProtection="1">
      <alignment horizontal="center"/>
    </xf>
    <xf numFmtId="0" fontId="33" fillId="0" borderId="0" xfId="49" applyFont="1" applyAlignment="1" applyProtection="1">
      <alignment horizontal="center" vertical="center"/>
    </xf>
    <xf numFmtId="0" fontId="33" fillId="7" borderId="0" xfId="49" applyFont="1" applyFill="1" applyBorder="1" applyAlignment="1" applyProtection="1">
      <alignment horizontal="center" vertical="center"/>
    </xf>
    <xf numFmtId="49" fontId="31"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2" fillId="0" borderId="0" xfId="39" applyProtection="1"/>
    <xf numFmtId="0" fontId="45" fillId="0" borderId="0" xfId="52" applyFont="1" applyAlignment="1" applyProtection="1">
      <alignment horizontal="center" vertical="center" wrapText="1"/>
    </xf>
    <xf numFmtId="49" fontId="23" fillId="7" borderId="7" xfId="43" applyFont="1" applyFill="1" applyBorder="1" applyAlignment="1" applyProtection="1">
      <alignment vertical="center" wrapText="1"/>
    </xf>
    <xf numFmtId="49" fontId="20" fillId="7" borderId="8" xfId="43" applyFont="1" applyFill="1" applyBorder="1" applyAlignment="1">
      <alignment horizontal="left" vertical="center" wrapText="1"/>
    </xf>
    <xf numFmtId="49" fontId="20" fillId="7" borderId="9" xfId="43" applyFont="1" applyFill="1" applyBorder="1" applyAlignment="1">
      <alignment horizontal="left" vertical="center" wrapText="1"/>
    </xf>
    <xf numFmtId="49" fontId="23" fillId="7" borderId="10" xfId="43" applyFont="1" applyFill="1" applyBorder="1" applyAlignment="1" applyProtection="1">
      <alignment vertical="center" wrapText="1"/>
    </xf>
    <xf numFmtId="49" fontId="14" fillId="7" borderId="0" xfId="43" applyFont="1" applyFill="1" applyBorder="1" applyAlignment="1">
      <alignment wrapText="1"/>
    </xf>
    <xf numFmtId="49" fontId="14" fillId="7" borderId="11" xfId="43" applyFont="1" applyFill="1" applyBorder="1" applyAlignment="1">
      <alignment wrapText="1"/>
    </xf>
    <xf numFmtId="49" fontId="12" fillId="7" borderId="0" xfId="31" applyNumberFormat="1" applyFont="1" applyFill="1" applyBorder="1" applyAlignment="1" applyProtection="1">
      <alignment horizontal="left" wrapText="1"/>
    </xf>
    <xf numFmtId="49" fontId="12" fillId="7" borderId="0" xfId="31" applyNumberFormat="1" applyFont="1" applyFill="1" applyBorder="1" applyAlignment="1" applyProtection="1">
      <alignment wrapText="1"/>
    </xf>
    <xf numFmtId="49" fontId="14" fillId="7" borderId="0" xfId="43" applyFont="1" applyFill="1" applyBorder="1" applyAlignment="1">
      <alignment horizontal="right" wrapText="1"/>
    </xf>
    <xf numFmtId="49" fontId="20" fillId="7" borderId="0" xfId="43" applyFont="1" applyFill="1" applyBorder="1" applyAlignment="1">
      <alignment horizontal="left" vertical="center" wrapText="1"/>
    </xf>
    <xf numFmtId="49" fontId="20" fillId="7" borderId="11" xfId="43" applyFont="1" applyFill="1" applyBorder="1" applyAlignment="1">
      <alignment horizontal="left" vertical="center" wrapText="1"/>
    </xf>
    <xf numFmtId="49" fontId="14" fillId="0" borderId="0" xfId="43" applyFont="1" applyFill="1" applyBorder="1" applyAlignment="1" applyProtection="1">
      <alignment wrapText="1"/>
    </xf>
    <xf numFmtId="0" fontId="18" fillId="0" borderId="0" xfId="22" applyFont="1" applyFill="1" applyBorder="1" applyAlignment="1" applyProtection="1">
      <alignment horizontal="left" vertical="top" wrapText="1"/>
    </xf>
    <xf numFmtId="49" fontId="14" fillId="0" borderId="0" xfId="43"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34" fillId="8" borderId="6" xfId="40" applyNumberFormat="1" applyFont="1" applyFill="1" applyBorder="1" applyAlignment="1" applyProtection="1">
      <alignment horizontal="center" vertical="center" wrapText="1"/>
    </xf>
    <xf numFmtId="49" fontId="34" fillId="2" borderId="6" xfId="40" applyNumberFormat="1" applyFont="1" applyFill="1" applyBorder="1" applyAlignment="1" applyProtection="1">
      <alignment horizontal="center" vertical="center" wrapText="1"/>
    </xf>
    <xf numFmtId="49" fontId="23" fillId="7" borderId="10" xfId="43" applyFont="1" applyFill="1" applyBorder="1" applyAlignment="1" applyProtection="1">
      <alignment horizontal="center" vertical="center" wrapText="1"/>
    </xf>
    <xf numFmtId="49" fontId="34"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6" fillId="0" borderId="0" xfId="0" applyNumberFormat="1" applyFont="1" applyProtection="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0" fontId="45" fillId="0" borderId="0" xfId="54" applyFont="1" applyFill="1" applyAlignment="1" applyProtection="1">
      <alignment vertical="center" wrapText="1"/>
    </xf>
    <xf numFmtId="0" fontId="0" fillId="0" borderId="0" xfId="54" applyFont="1" applyFill="1" applyAlignment="1" applyProtection="1">
      <alignment vertical="center" wrapText="1"/>
    </xf>
    <xf numFmtId="0" fontId="45" fillId="0" borderId="0" xfId="52" applyFont="1" applyFill="1" applyAlignment="1" applyProtection="1">
      <alignment horizontal="left" vertical="center" wrapText="1"/>
    </xf>
    <xf numFmtId="0" fontId="45" fillId="0" borderId="0" xfId="52" applyFont="1" applyFill="1" applyBorder="1" applyAlignment="1" applyProtection="1">
      <alignment horizontal="left" vertical="center" wrapText="1"/>
    </xf>
    <xf numFmtId="49" fontId="45"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4"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6" fillId="0" borderId="0" xfId="0" applyNumberFormat="1" applyFont="1">
      <alignment vertical="top"/>
    </xf>
    <xf numFmtId="0" fontId="45" fillId="0" borderId="0" xfId="54" applyFont="1" applyFill="1" applyAlignment="1" applyProtection="1">
      <alignment horizontal="center" vertical="center" wrapText="1"/>
    </xf>
    <xf numFmtId="0" fontId="8" fillId="10" borderId="12" xfId="53" applyFont="1" applyFill="1" applyBorder="1" applyAlignment="1" applyProtection="1">
      <alignment horizontal="center" vertical="center" wrapText="1"/>
    </xf>
    <xf numFmtId="0" fontId="6"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6" fillId="11" borderId="5" xfId="53" applyNumberFormat="1" applyFont="1" applyFill="1" applyBorder="1" applyAlignment="1" applyProtection="1">
      <alignment horizontal="center" vertical="center" wrapText="1"/>
      <protection locked="0"/>
    </xf>
    <xf numFmtId="49" fontId="6" fillId="9" borderId="5" xfId="30" applyNumberFormat="1" applyFont="1" applyFill="1" applyBorder="1" applyAlignment="1" applyProtection="1">
      <alignment horizontal="left" vertical="center" wrapText="1"/>
      <protection locked="0"/>
    </xf>
    <xf numFmtId="49" fontId="6" fillId="2" borderId="5" xfId="54" applyNumberFormat="1" applyFont="1" applyFill="1" applyBorder="1" applyAlignment="1" applyProtection="1">
      <alignment horizontal="left" vertical="center" wrapText="1"/>
      <protection locked="0"/>
    </xf>
    <xf numFmtId="49" fontId="6" fillId="7" borderId="5" xfId="54" applyNumberFormat="1" applyFont="1" applyFill="1" applyBorder="1" applyAlignment="1" applyProtection="1">
      <alignment horizontal="center" vertical="center" wrapText="1"/>
    </xf>
    <xf numFmtId="49" fontId="40"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0" fontId="6" fillId="0" borderId="5" xfId="47"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46" fillId="0" borderId="0" xfId="0" applyNumberFormat="1" applyFont="1" applyAlignment="1">
      <alignment vertical="center"/>
    </xf>
    <xf numFmtId="49" fontId="6" fillId="0" borderId="5" xfId="53" applyNumberFormat="1" applyFont="1" applyFill="1" applyBorder="1" applyAlignment="1" applyProtection="1">
      <alignment horizontal="center" vertical="center" wrapText="1"/>
    </xf>
    <xf numFmtId="49" fontId="0" fillId="0" borderId="17" xfId="0" applyBorder="1">
      <alignment vertical="top"/>
    </xf>
    <xf numFmtId="0" fontId="6" fillId="7" borderId="5" xfId="49" applyFont="1" applyFill="1" applyBorder="1" applyAlignment="1" applyProtection="1">
      <alignment horizontal="center" vertical="center"/>
    </xf>
    <xf numFmtId="49" fontId="6" fillId="2" borderId="5" xfId="49" applyNumberFormat="1" applyFont="1" applyFill="1" applyBorder="1" applyAlignment="1" applyProtection="1">
      <alignment horizontal="left" vertical="center" wrapText="1"/>
      <protection locked="0"/>
    </xf>
    <xf numFmtId="0" fontId="11" fillId="0" borderId="0" xfId="54" applyFont="1" applyFill="1" applyAlignment="1" applyProtection="1">
      <alignment vertical="center" wrapText="1"/>
    </xf>
    <xf numFmtId="0" fontId="41" fillId="0" borderId="0" xfId="54" applyFont="1" applyFill="1" applyAlignment="1" applyProtection="1">
      <alignment vertical="center" wrapText="1"/>
    </xf>
    <xf numFmtId="49" fontId="6" fillId="0" borderId="0" xfId="41">
      <alignment vertical="top"/>
    </xf>
    <xf numFmtId="49" fontId="11" fillId="0" borderId="0" xfId="41" applyFont="1" applyBorder="1" applyProtection="1">
      <alignment vertical="top"/>
    </xf>
    <xf numFmtId="49" fontId="6" fillId="0" borderId="0" xfId="41" applyFont="1" applyBorder="1" applyProtection="1">
      <alignment vertical="top"/>
    </xf>
    <xf numFmtId="49" fontId="33" fillId="0" borderId="0" xfId="41" applyFont="1" applyBorder="1" applyAlignment="1" applyProtection="1">
      <alignment horizontal="center" vertical="center"/>
    </xf>
    <xf numFmtId="49" fontId="6" fillId="0" borderId="0" xfId="41" applyBorder="1" applyProtection="1">
      <alignment vertical="top"/>
    </xf>
    <xf numFmtId="0" fontId="6" fillId="7" borderId="0" xfId="41" applyNumberFormat="1" applyFont="1" applyFill="1" applyBorder="1" applyAlignment="1" applyProtection="1"/>
    <xf numFmtId="0" fontId="42" fillId="7" borderId="0" xfId="41" applyNumberFormat="1" applyFont="1" applyFill="1" applyBorder="1" applyAlignment="1" applyProtection="1">
      <alignment horizontal="center" vertical="center" wrapText="1"/>
    </xf>
    <xf numFmtId="0" fontId="11" fillId="7" borderId="0" xfId="41" applyNumberFormat="1" applyFont="1" applyFill="1" applyBorder="1" applyAlignment="1" applyProtection="1"/>
    <xf numFmtId="49" fontId="6" fillId="0" borderId="0" xfId="41" applyFont="1">
      <alignment vertical="top"/>
    </xf>
    <xf numFmtId="49" fontId="33" fillId="0" borderId="0" xfId="41" applyFont="1" applyAlignment="1">
      <alignment horizontal="center" vertical="center" wrapText="1"/>
    </xf>
    <xf numFmtId="0" fontId="6" fillId="7" borderId="5" xfId="48" applyNumberFormat="1" applyFont="1" applyFill="1" applyBorder="1" applyAlignment="1" applyProtection="1">
      <alignment horizontal="center" vertical="center" wrapText="1"/>
    </xf>
    <xf numFmtId="49" fontId="6" fillId="0" borderId="5" xfId="48" applyNumberFormat="1" applyFont="1" applyFill="1" applyBorder="1" applyAlignment="1" applyProtection="1">
      <alignment horizontal="center" vertical="center" wrapText="1"/>
    </xf>
    <xf numFmtId="49" fontId="43" fillId="13" borderId="15" xfId="41" applyFont="1" applyFill="1" applyBorder="1" applyAlignment="1" applyProtection="1">
      <alignment horizontal="center" vertical="top"/>
    </xf>
    <xf numFmtId="49" fontId="40" fillId="13" borderId="15" xfId="41" applyFont="1" applyFill="1" applyBorder="1" applyAlignment="1" applyProtection="1">
      <alignment horizontal="left" vertical="center"/>
    </xf>
    <xf numFmtId="49" fontId="6" fillId="0" borderId="0" xfId="0" applyNumberFormat="1" applyFont="1" applyAlignment="1" applyProtection="1">
      <alignment horizontal="center" vertical="top"/>
    </xf>
    <xf numFmtId="49" fontId="37" fillId="0" borderId="0" xfId="0" applyFont="1">
      <alignment vertical="top"/>
    </xf>
    <xf numFmtId="0" fontId="37" fillId="0" borderId="5" xfId="51" applyFont="1" applyFill="1" applyBorder="1" applyAlignment="1" applyProtection="1">
      <alignment vertical="center" wrapText="1"/>
    </xf>
    <xf numFmtId="0" fontId="37" fillId="0" borderId="13" xfId="51" applyFont="1" applyFill="1" applyBorder="1" applyAlignment="1" applyProtection="1">
      <alignment vertical="center" wrapText="1"/>
    </xf>
    <xf numFmtId="49" fontId="37" fillId="0" borderId="0" xfId="0" applyFont="1" applyAlignment="1">
      <alignment vertical="top" wrapText="1"/>
    </xf>
    <xf numFmtId="0" fontId="37" fillId="0" borderId="0" xfId="51" applyFont="1" applyFill="1" applyBorder="1" applyAlignment="1" applyProtection="1">
      <alignment vertical="center" wrapText="1"/>
    </xf>
    <xf numFmtId="0" fontId="8" fillId="10" borderId="0" xfId="54" applyFont="1" applyFill="1" applyAlignment="1" applyProtection="1">
      <alignment horizontal="center"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0" fontId="47" fillId="0" borderId="0" xfId="47" applyFont="1" applyFill="1" applyBorder="1" applyAlignment="1" applyProtection="1">
      <alignment horizontal="center" vertical="center" wrapText="1"/>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46" fillId="0" borderId="0" xfId="0" applyNumberFormat="1" applyFont="1" applyBorder="1" applyAlignment="1">
      <alignment vertical="center"/>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6" fillId="0" borderId="14" xfId="51" applyFont="1" applyFill="1" applyBorder="1" applyAlignment="1" applyProtection="1">
      <alignment vertical="center" wrapText="1"/>
    </xf>
    <xf numFmtId="0" fontId="19" fillId="10" borderId="0" xfId="54" applyFont="1" applyFill="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6" fillId="0" borderId="0" xfId="52"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0" borderId="0" xfId="53" applyNumberFormat="1" applyFont="1" applyFill="1" applyBorder="1" applyAlignment="1" applyProtection="1">
      <alignment vertical="center" wrapText="1"/>
    </xf>
    <xf numFmtId="0" fontId="33" fillId="7" borderId="0" xfId="49" applyFont="1" applyFill="1" applyBorder="1" applyAlignment="1" applyProtection="1">
      <alignment horizontal="center" vertical="center" wrapText="1"/>
    </xf>
    <xf numFmtId="49" fontId="9" fillId="0" borderId="0" xfId="41" applyFont="1" applyBorder="1" applyAlignment="1" applyProtection="1">
      <alignment horizontal="right" vertical="top"/>
    </xf>
    <xf numFmtId="49" fontId="9" fillId="0" borderId="0" xfId="41" applyFont="1" applyAlignment="1">
      <alignment vertical="top"/>
    </xf>
    <xf numFmtId="0" fontId="6" fillId="7" borderId="0" xfId="54" applyNumberFormat="1" applyFont="1" applyFill="1" applyBorder="1" applyAlignment="1" applyProtection="1">
      <alignment horizontal="center" vertical="center" wrapText="1"/>
    </xf>
    <xf numFmtId="4" fontId="6" fillId="0" borderId="0" xfId="30" applyNumberFormat="1" applyFont="1" applyFill="1" applyBorder="1" applyAlignment="1" applyProtection="1">
      <alignment horizontal="right" vertical="center" wrapText="1"/>
    </xf>
    <xf numFmtId="0" fontId="6" fillId="0" borderId="0" xfId="54" applyNumberFormat="1" applyFont="1" applyFill="1" applyBorder="1" applyAlignment="1" applyProtection="1">
      <alignment horizontal="center" vertical="center" wrapText="1"/>
    </xf>
    <xf numFmtId="49" fontId="6" fillId="0" borderId="0" xfId="30" applyNumberFormat="1" applyFont="1" applyFill="1" applyBorder="1" applyAlignment="1" applyProtection="1">
      <alignment horizontal="left" vertical="center" wrapText="1"/>
    </xf>
    <xf numFmtId="49" fontId="6" fillId="0" borderId="0" xfId="35">
      <alignment vertical="top"/>
    </xf>
    <xf numFmtId="0" fontId="0" fillId="0" borderId="0" xfId="0" applyNumberFormat="1" applyFill="1" applyAlignment="1" applyProtection="1">
      <alignment vertical="center"/>
    </xf>
    <xf numFmtId="0" fontId="18" fillId="0" borderId="0" xfId="32" applyFont="1" applyFill="1" applyBorder="1" applyAlignment="1" applyProtection="1">
      <alignment vertical="center" wrapText="1"/>
    </xf>
    <xf numFmtId="49" fontId="48"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6" fillId="0" borderId="29" xfId="0" applyNumberFormat="1" applyFont="1" applyBorder="1" applyAlignment="1" applyProtection="1">
      <alignment vertical="top" wrapText="1"/>
    </xf>
    <xf numFmtId="49" fontId="6" fillId="0" borderId="30" xfId="0" applyNumberFormat="1" applyFont="1" applyBorder="1" applyAlignment="1" applyProtection="1">
      <alignment vertical="top" wrapText="1"/>
    </xf>
    <xf numFmtId="49" fontId="6"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6" fillId="0" borderId="29" xfId="0" applyNumberFormat="1" applyFont="1" applyBorder="1" applyAlignment="1" applyProtection="1">
      <alignment vertical="top"/>
    </xf>
    <xf numFmtId="0" fontId="2" fillId="0" borderId="0" xfId="39"/>
    <xf numFmtId="49" fontId="72" fillId="0" borderId="0" xfId="0" applyFont="1">
      <alignment vertical="top"/>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0" fillId="0" borderId="0" xfId="0" applyNumberFormat="1" applyFill="1" applyBorder="1" applyAlignment="1">
      <alignment vertical="center"/>
    </xf>
    <xf numFmtId="49" fontId="6" fillId="0" borderId="0" xfId="41" applyProtection="1">
      <alignment vertical="top"/>
    </xf>
    <xf numFmtId="49" fontId="6" fillId="0" borderId="0" xfId="35" applyProtection="1">
      <alignment vertical="top"/>
    </xf>
    <xf numFmtId="49" fontId="6" fillId="0" borderId="5" xfId="49" applyNumberFormat="1" applyFont="1" applyFill="1" applyBorder="1" applyAlignment="1" applyProtection="1">
      <alignment horizontal="left" vertical="center" wrapText="1"/>
    </xf>
    <xf numFmtId="0" fontId="6" fillId="7" borderId="16" xfId="49" applyFont="1" applyFill="1" applyBorder="1" applyAlignment="1" applyProtection="1">
      <alignment horizontal="center" vertical="center"/>
    </xf>
    <xf numFmtId="49" fontId="40" fillId="13" borderId="17" xfId="0" applyFont="1" applyFill="1" applyBorder="1" applyAlignment="1" applyProtection="1">
      <alignment horizontal="left" vertical="center" indent="2"/>
    </xf>
    <xf numFmtId="0" fontId="6" fillId="0" borderId="5" xfId="54" applyNumberFormat="1" applyFont="1" applyFill="1" applyBorder="1" applyAlignment="1" applyProtection="1">
      <alignment vertical="center" wrapText="1"/>
    </xf>
    <xf numFmtId="0" fontId="6" fillId="0" borderId="0" xfId="52" applyNumberFormat="1" applyFont="1" applyFill="1" applyAlignment="1" applyProtection="1">
      <alignment horizontal="left" vertical="center" wrapText="1"/>
    </xf>
    <xf numFmtId="0" fontId="6" fillId="0" borderId="0" xfId="52" applyFont="1" applyFill="1" applyAlignment="1" applyProtection="1">
      <alignment horizontal="left" vertical="center" wrapText="1"/>
    </xf>
    <xf numFmtId="14" fontId="6" fillId="7" borderId="0" xfId="52" applyNumberFormat="1" applyFont="1" applyFill="1" applyBorder="1" applyAlignment="1" applyProtection="1">
      <alignment horizontal="left" vertical="center" wrapText="1"/>
    </xf>
    <xf numFmtId="14" fontId="6" fillId="0" borderId="0" xfId="52" applyNumberFormat="1" applyFont="1" applyFill="1" applyAlignment="1" applyProtection="1">
      <alignment horizontal="left" vertical="center" wrapText="1"/>
    </xf>
    <xf numFmtId="0" fontId="6" fillId="0" borderId="0" xfId="52" applyFont="1" applyFill="1" applyBorder="1" applyAlignment="1" applyProtection="1">
      <alignment horizontal="left" vertical="center" wrapText="1"/>
    </xf>
    <xf numFmtId="0" fontId="74" fillId="0" borderId="0" xfId="54" applyFont="1" applyFill="1" applyAlignment="1" applyProtection="1">
      <alignment vertical="center" wrapText="1"/>
    </xf>
    <xf numFmtId="49" fontId="40" fillId="13" borderId="15" xfId="41" applyFont="1" applyFill="1" applyBorder="1" applyAlignment="1" applyProtection="1">
      <alignment horizontal="left" vertical="center" indent="1"/>
    </xf>
    <xf numFmtId="49" fontId="74" fillId="0" borderId="0" xfId="0" applyFont="1">
      <alignment vertical="top"/>
    </xf>
    <xf numFmtId="49" fontId="0" fillId="0" borderId="0" xfId="0" applyNumberFormat="1" applyAlignment="1">
      <alignment vertical="center"/>
    </xf>
    <xf numFmtId="49" fontId="0" fillId="0" borderId="0" xfId="0" applyNumberFormat="1">
      <alignment vertical="top"/>
    </xf>
    <xf numFmtId="0" fontId="8" fillId="10" borderId="0" xfId="54" applyFont="1" applyFill="1" applyAlignment="1" applyProtection="1">
      <alignment vertical="center" wrapText="1"/>
    </xf>
    <xf numFmtId="0" fontId="6" fillId="0" borderId="0" xfId="51"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74" fillId="0" borderId="0" xfId="0" applyNumberFormat="1" applyFont="1" applyAlignment="1">
      <alignment vertical="center"/>
    </xf>
    <xf numFmtId="0" fontId="76" fillId="0" borderId="0" xfId="0" applyNumberFormat="1" applyFont="1" applyAlignment="1">
      <alignment vertical="center"/>
    </xf>
    <xf numFmtId="0" fontId="74" fillId="0" borderId="0" xfId="54" applyFont="1" applyFill="1" applyAlignment="1" applyProtection="1">
      <alignment vertical="center"/>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0" applyNumberFormat="1" applyFont="1" applyFill="1" applyAlignment="1" applyProtection="1">
      <alignment vertical="center"/>
    </xf>
    <xf numFmtId="49" fontId="74" fillId="10" borderId="0" xfId="0" applyFont="1" applyFill="1" applyProtection="1">
      <alignment vertical="top"/>
    </xf>
    <xf numFmtId="0" fontId="0" fillId="0" borderId="0" xfId="0" applyNumberFormat="1" applyAlignment="1">
      <alignment vertical="top" wrapText="1"/>
    </xf>
    <xf numFmtId="0" fontId="6" fillId="0" borderId="0" xfId="0" applyNumberFormat="1" applyFont="1" applyProtection="1">
      <alignment vertical="top"/>
    </xf>
    <xf numFmtId="49" fontId="6" fillId="0" borderId="5" xfId="0" applyNumberFormat="1" applyFont="1" applyFill="1" applyBorder="1" applyProtection="1">
      <alignment vertical="top"/>
    </xf>
    <xf numFmtId="49" fontId="6" fillId="0" borderId="5" xfId="33" applyNumberFormat="1" applyFont="1" applyFill="1" applyBorder="1" applyAlignment="1" applyProtection="1">
      <alignment horizontal="center" vertical="center" wrapText="1"/>
    </xf>
    <xf numFmtId="0" fontId="18"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6" fillId="0" borderId="0" xfId="54" applyNumberFormat="1" applyFont="1" applyFill="1" applyBorder="1" applyAlignment="1" applyProtection="1">
      <alignment vertical="center" wrapText="1"/>
    </xf>
    <xf numFmtId="49" fontId="6" fillId="0" borderId="0" xfId="54" applyNumberFormat="1" applyFont="1" applyFill="1" applyBorder="1" applyAlignment="1" applyProtection="1">
      <alignment vertical="center" wrapText="1"/>
    </xf>
    <xf numFmtId="49" fontId="74" fillId="0" borderId="0" xfId="0" applyFont="1" applyFill="1" applyProtection="1">
      <alignment vertical="top"/>
    </xf>
    <xf numFmtId="0" fontId="70" fillId="0" borderId="0" xfId="37"/>
    <xf numFmtId="0" fontId="0" fillId="0" borderId="0" xfId="0" applyNumberFormat="1" applyAlignment="1"/>
    <xf numFmtId="0" fontId="33" fillId="0" borderId="0" xfId="54" applyFont="1" applyFill="1" applyBorder="1" applyAlignment="1" applyProtection="1">
      <alignment horizontal="center" vertical="center" wrapText="1"/>
    </xf>
    <xf numFmtId="49" fontId="0" fillId="0" borderId="0" xfId="0" applyBorder="1" applyAlignment="1">
      <alignment vertical="top"/>
    </xf>
    <xf numFmtId="0" fontId="33" fillId="0" borderId="0" xfId="54" applyFont="1" applyFill="1" applyAlignment="1" applyProtection="1">
      <alignment horizontal="center" vertical="center" wrapText="1"/>
    </xf>
    <xf numFmtId="0" fontId="6" fillId="0" borderId="0" xfId="54" applyFont="1" applyFill="1" applyBorder="1" applyAlignment="1" applyProtection="1">
      <alignment horizontal="right" vertical="center" wrapText="1"/>
    </xf>
    <xf numFmtId="4" fontId="6" fillId="0" borderId="0" xfId="34" applyFont="1" applyFill="1" applyBorder="1" applyAlignment="1" applyProtection="1">
      <alignment horizontal="right" vertical="center" wrapText="1"/>
    </xf>
    <xf numFmtId="0" fontId="6" fillId="0" borderId="0" xfId="51" applyFont="1" applyFill="1" applyBorder="1" applyAlignment="1" applyProtection="1">
      <alignment horizontal="left" vertical="center" wrapText="1" indent="1"/>
    </xf>
    <xf numFmtId="49" fontId="6" fillId="0" borderId="0" xfId="41" applyFill="1" applyProtection="1">
      <alignment vertical="top"/>
    </xf>
    <xf numFmtId="4" fontId="0" fillId="0" borderId="0" xfId="34" applyFont="1" applyFill="1" applyBorder="1" applyAlignment="1" applyProtection="1">
      <alignment horizontal="center" vertical="center" wrapText="1"/>
    </xf>
    <xf numFmtId="4" fontId="6" fillId="0" borderId="0" xfId="34" applyFont="1" applyFill="1" applyBorder="1" applyAlignment="1" applyProtection="1">
      <alignment horizontal="center" vertical="center" wrapText="1"/>
    </xf>
    <xf numFmtId="0" fontId="72" fillId="0" borderId="0" xfId="54" applyNumberFormat="1" applyFont="1" applyFill="1" applyAlignment="1" applyProtection="1">
      <alignment vertical="center"/>
    </xf>
    <xf numFmtId="167" fontId="6" fillId="0" borderId="5" xfId="54" applyNumberFormat="1" applyFont="1" applyFill="1" applyBorder="1" applyAlignment="1" applyProtection="1">
      <alignment horizontal="center" vertical="center" wrapText="1"/>
    </xf>
    <xf numFmtId="167" fontId="6" fillId="0" borderId="5" xfId="33" applyNumberFormat="1" applyFont="1" applyFill="1" applyBorder="1" applyAlignment="1" applyProtection="1">
      <alignment horizontal="center" vertical="center" wrapText="1"/>
    </xf>
    <xf numFmtId="0" fontId="72" fillId="13" borderId="19" xfId="54" applyFont="1" applyFill="1" applyBorder="1" applyAlignment="1" applyProtection="1">
      <alignment horizontal="center" vertical="center" wrapText="1"/>
    </xf>
    <xf numFmtId="0" fontId="72" fillId="13" borderId="23" xfId="54" applyFont="1" applyFill="1" applyBorder="1" applyAlignment="1" applyProtection="1">
      <alignment horizontal="center" vertical="center" wrapText="1"/>
    </xf>
    <xf numFmtId="49" fontId="72" fillId="13" borderId="23" xfId="54" applyNumberFormat="1" applyFont="1" applyFill="1" applyBorder="1" applyAlignment="1" applyProtection="1">
      <alignment horizontal="left" vertical="center" wrapText="1"/>
    </xf>
    <xf numFmtId="49" fontId="37" fillId="13" borderId="15" xfId="42" applyNumberFormat="1" applyFill="1" applyBorder="1" applyAlignment="1" applyProtection="1">
      <alignment horizontal="left" vertical="center"/>
    </xf>
    <xf numFmtId="49" fontId="72" fillId="13" borderId="21" xfId="54" applyNumberFormat="1" applyFont="1" applyFill="1" applyBorder="1" applyAlignment="1" applyProtection="1">
      <alignment horizontal="left" vertical="center" wrapText="1"/>
    </xf>
    <xf numFmtId="49" fontId="6" fillId="8" borderId="5" xfId="54" applyNumberFormat="1" applyFont="1" applyFill="1" applyBorder="1" applyAlignment="1" applyProtection="1">
      <alignment horizontal="center" vertical="center" wrapText="1"/>
    </xf>
    <xf numFmtId="0" fontId="77" fillId="0" borderId="0" xfId="54" applyFont="1" applyFill="1" applyAlignment="1" applyProtection="1">
      <alignment vertical="center" wrapText="1"/>
    </xf>
    <xf numFmtId="0" fontId="29" fillId="0" borderId="0" xfId="54" applyFont="1" applyFill="1" applyBorder="1" applyAlignment="1" applyProtection="1">
      <alignment horizontal="center" vertical="center" wrapText="1"/>
    </xf>
    <xf numFmtId="49" fontId="8" fillId="13" borderId="13" xfId="41" applyFont="1" applyFill="1" applyBorder="1" applyAlignment="1" applyProtection="1">
      <alignment horizontal="right" vertical="center" wrapText="1"/>
    </xf>
    <xf numFmtId="49" fontId="8" fillId="13" borderId="15" xfId="41" applyFont="1" applyFill="1" applyBorder="1" applyAlignment="1" applyProtection="1">
      <alignment horizontal="right" vertical="center" wrapText="1"/>
    </xf>
    <xf numFmtId="49" fontId="6" fillId="13" borderId="15" xfId="41" applyFont="1" applyFill="1" applyBorder="1" applyAlignment="1" applyProtection="1">
      <alignment horizontal="right" vertical="center" wrapText="1"/>
    </xf>
    <xf numFmtId="49" fontId="6" fillId="13" borderId="14" xfId="41" applyFont="1" applyFill="1" applyBorder="1" applyAlignment="1" applyProtection="1">
      <alignment horizontal="right" vertical="center" wrapText="1"/>
    </xf>
    <xf numFmtId="0" fontId="6" fillId="0" borderId="31" xfId="54" applyFont="1" applyFill="1" applyBorder="1" applyAlignment="1" applyProtection="1">
      <alignment vertical="center" wrapText="1"/>
    </xf>
    <xf numFmtId="0" fontId="50" fillId="0" borderId="0" xfId="54" applyFont="1" applyFill="1" applyAlignment="1" applyProtection="1">
      <alignment vertical="center" wrapText="1"/>
    </xf>
    <xf numFmtId="0" fontId="9" fillId="0" borderId="0" xfId="54" applyFont="1" applyFill="1" applyAlignment="1" applyProtection="1">
      <alignment vertical="center" wrapText="1"/>
    </xf>
    <xf numFmtId="0" fontId="51" fillId="0" borderId="0" xfId="54" applyFont="1" applyFill="1" applyAlignment="1" applyProtection="1">
      <alignment horizontal="center" vertical="center" wrapText="1"/>
    </xf>
    <xf numFmtId="0" fontId="78" fillId="0" borderId="0" xfId="38" applyFont="1" applyFill="1" applyProtection="1"/>
    <xf numFmtId="49" fontId="34" fillId="7" borderId="0" xfId="44">
      <alignment vertical="top"/>
    </xf>
    <xf numFmtId="49" fontId="52" fillId="10" borderId="0" xfId="0" applyFont="1" applyFill="1" applyProtection="1">
      <alignment vertical="top"/>
    </xf>
    <xf numFmtId="49" fontId="0" fillId="0" borderId="0" xfId="0" applyFill="1" applyProtection="1">
      <alignment vertical="top"/>
    </xf>
    <xf numFmtId="49" fontId="52" fillId="0" borderId="0" xfId="0" applyFont="1" applyFill="1" applyProtection="1">
      <alignment vertical="top"/>
    </xf>
    <xf numFmtId="0" fontId="72" fillId="0" borderId="0" xfId="54" applyFont="1" applyFill="1" applyAlignment="1" applyProtection="1">
      <alignment vertical="center"/>
    </xf>
    <xf numFmtId="49" fontId="72"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2" fillId="0" borderId="0" xfId="0" applyFont="1" applyFill="1" applyAlignment="1" applyProtection="1">
      <alignment vertical="top"/>
    </xf>
    <xf numFmtId="49" fontId="72" fillId="10" borderId="0" xfId="0" applyFont="1" applyFill="1" applyAlignment="1" applyProtection="1">
      <alignment vertical="top"/>
    </xf>
    <xf numFmtId="49" fontId="6"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19"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8" fillId="0" borderId="6" xfId="36" applyFont="1" applyBorder="1" applyAlignment="1" applyProtection="1">
      <alignment horizontal="justify" vertical="center" wrapText="1"/>
    </xf>
    <xf numFmtId="0" fontId="53" fillId="0" borderId="0" xfId="52" applyFont="1" applyFill="1" applyAlignment="1" applyProtection="1">
      <alignment vertical="top" wrapText="1"/>
    </xf>
    <xf numFmtId="0" fontId="6" fillId="0" borderId="6" xfId="36" applyFont="1" applyBorder="1" applyAlignment="1" applyProtection="1">
      <alignment horizontal="justify" vertical="center" wrapText="1"/>
    </xf>
    <xf numFmtId="49" fontId="6" fillId="0" borderId="0" xfId="35" applyNumberFormat="1" applyFont="1">
      <alignment vertical="top"/>
    </xf>
    <xf numFmtId="49" fontId="12" fillId="9" borderId="5" xfId="30" applyNumberFormat="1" applyFont="1" applyFill="1" applyBorder="1" applyAlignment="1" applyProtection="1">
      <alignment horizontal="left" vertical="center" wrapText="1"/>
      <protection locked="0"/>
    </xf>
    <xf numFmtId="49" fontId="6"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6" fillId="11" borderId="5" xfId="53" applyNumberFormat="1" applyFont="1" applyFill="1" applyBorder="1" applyAlignment="1" applyProtection="1">
      <alignment horizontal="left" vertical="center" wrapText="1"/>
    </xf>
    <xf numFmtId="49" fontId="6" fillId="2" borderId="5" xfId="53" applyNumberFormat="1" applyFont="1" applyFill="1" applyBorder="1" applyAlignment="1" applyProtection="1">
      <alignment horizontal="left" vertical="center" wrapText="1"/>
      <protection locked="0"/>
    </xf>
    <xf numFmtId="0" fontId="79" fillId="0" borderId="0" xfId="52" applyFont="1" applyAlignment="1" applyProtection="1">
      <alignment vertical="center" wrapText="1"/>
    </xf>
    <xf numFmtId="0" fontId="33" fillId="0" borderId="0" xfId="0" applyNumberFormat="1" applyFont="1" applyBorder="1" applyAlignment="1">
      <alignment horizontal="center" vertical="center" wrapText="1"/>
    </xf>
    <xf numFmtId="49" fontId="0" fillId="0" borderId="16" xfId="0" applyFill="1" applyBorder="1">
      <alignment vertical="top"/>
    </xf>
    <xf numFmtId="0" fontId="74" fillId="0" borderId="0" xfId="0" applyNumberFormat="1" applyFont="1" applyBorder="1" applyAlignment="1">
      <alignment vertical="center"/>
    </xf>
    <xf numFmtId="0" fontId="44" fillId="0" borderId="0" xfId="0" applyNumberFormat="1" applyFont="1" applyBorder="1" applyAlignment="1">
      <alignment vertical="center"/>
    </xf>
    <xf numFmtId="49" fontId="69" fillId="9" borderId="5" xfId="30" applyNumberFormat="1" applyFill="1" applyBorder="1" applyAlignment="1" applyProtection="1">
      <alignment horizontal="left" vertical="center" wrapText="1"/>
      <protection locked="0"/>
    </xf>
    <xf numFmtId="49" fontId="6" fillId="0" borderId="5" xfId="41" applyBorder="1">
      <alignment vertical="top"/>
    </xf>
    <xf numFmtId="49" fontId="43" fillId="13" borderId="14" xfId="41" applyFont="1" applyFill="1" applyBorder="1" applyAlignment="1" applyProtection="1">
      <alignment horizontal="center" vertical="top"/>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0" fillId="0" borderId="5" xfId="53" applyNumberFormat="1" applyFont="1" applyFill="1" applyBorder="1" applyAlignment="1" applyProtection="1">
      <alignment horizontal="left" vertical="center" wrapText="1" indent="1"/>
    </xf>
    <xf numFmtId="49" fontId="6" fillId="8" borderId="5" xfId="52" applyNumberFormat="1" applyFont="1" applyFill="1" applyBorder="1" applyAlignment="1" applyProtection="1">
      <alignment horizontal="left" vertical="center" wrapText="1" indent="1"/>
    </xf>
    <xf numFmtId="49" fontId="6" fillId="0" borderId="5" xfId="52" applyNumberFormat="1" applyFont="1" applyFill="1" applyBorder="1" applyAlignment="1" applyProtection="1">
      <alignment horizontal="left" vertical="center" wrapText="1" indent="1"/>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0" fontId="74" fillId="0" borderId="0" xfId="0" applyNumberFormat="1" applyFont="1" applyFill="1" applyBorder="1" applyAlignment="1">
      <alignment horizontal="center" vertical="center"/>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6"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4" fillId="0" borderId="0" xfId="54" applyFont="1" applyFill="1" applyAlignment="1" applyProtection="1">
      <alignment horizontal="center" vertical="center" wrapText="1"/>
    </xf>
    <xf numFmtId="14" fontId="49" fillId="0" borderId="5" xfId="53" applyNumberFormat="1" applyFont="1" applyFill="1" applyBorder="1" applyAlignment="1" applyProtection="1">
      <alignment horizontal="center" vertical="center" wrapText="1"/>
    </xf>
    <xf numFmtId="49" fontId="34" fillId="7" borderId="0" xfId="44" applyAlignment="1">
      <alignment vertical="top" wrapText="1"/>
    </xf>
    <xf numFmtId="49" fontId="29" fillId="0" borderId="15" xfId="33" applyNumberFormat="1" applyFont="1" applyFill="1" applyBorder="1" applyAlignment="1" applyProtection="1">
      <alignment horizontal="center" vertical="center" wrapText="1"/>
    </xf>
    <xf numFmtId="0" fontId="82" fillId="0" borderId="0" xfId="54" applyFont="1" applyFill="1" applyAlignment="1" applyProtection="1">
      <alignment vertical="center"/>
    </xf>
    <xf numFmtId="0" fontId="83" fillId="0" borderId="0" xfId="54" applyFont="1" applyFill="1" applyAlignment="1" applyProtection="1">
      <alignment vertical="center"/>
    </xf>
    <xf numFmtId="14" fontId="6"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4" fillId="0" borderId="0" xfId="54" applyNumberFormat="1" applyFont="1" applyFill="1" applyAlignment="1" applyProtection="1">
      <alignment vertical="center"/>
    </xf>
    <xf numFmtId="0" fontId="74" fillId="0" borderId="0" xfId="54" applyFont="1" applyFill="1" applyAlignment="1" applyProtection="1">
      <alignment horizontal="left" vertical="center" wrapText="1" indent="1"/>
    </xf>
    <xf numFmtId="0" fontId="72" fillId="0" borderId="0" xfId="54" applyFont="1" applyFill="1" applyAlignment="1" applyProtection="1">
      <alignment horizontal="left" vertical="center" wrapText="1" indent="1"/>
    </xf>
    <xf numFmtId="0" fontId="84" fillId="0" borderId="0" xfId="54" applyFont="1" applyFill="1" applyAlignment="1" applyProtection="1">
      <alignment horizontal="left" vertical="center" wrapText="1" indent="1"/>
    </xf>
    <xf numFmtId="0" fontId="85" fillId="0" borderId="0" xfId="54" applyFont="1" applyFill="1" applyAlignment="1" applyProtection="1">
      <alignment horizontal="left" vertical="center" indent="1"/>
    </xf>
    <xf numFmtId="0" fontId="84" fillId="0" borderId="0" xfId="54" applyFont="1" applyFill="1" applyAlignment="1" applyProtection="1">
      <alignment vertical="center" wrapText="1"/>
    </xf>
    <xf numFmtId="0" fontId="57" fillId="0" borderId="0" xfId="52" applyFont="1" applyFill="1" applyAlignment="1" applyProtection="1">
      <alignment horizontal="left" vertical="center" wrapTex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7" borderId="0" xfId="52" applyFont="1" applyFill="1" applyBorder="1" applyAlignment="1" applyProtection="1">
      <alignment vertical="center" wrapText="1"/>
    </xf>
    <xf numFmtId="0" fontId="60" fillId="7" borderId="0" xfId="52" applyFont="1" applyFill="1" applyBorder="1" applyAlignment="1" applyProtection="1">
      <alignment horizontal="right" vertical="center" wrapText="1" indent="1"/>
    </xf>
    <xf numFmtId="0" fontId="60" fillId="7" borderId="0" xfId="52" applyFont="1" applyFill="1" applyBorder="1" applyAlignment="1" applyProtection="1">
      <alignment horizontal="left" vertical="center" wrapText="1" indent="2"/>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0" fontId="61" fillId="7" borderId="0" xfId="52" applyFont="1" applyFill="1" applyBorder="1" applyAlignment="1" applyProtection="1">
      <alignment horizontal="center" vertical="center" wrapText="1"/>
    </xf>
    <xf numFmtId="0" fontId="62" fillId="7" borderId="0" xfId="52" applyFont="1" applyFill="1" applyBorder="1" applyAlignment="1" applyProtection="1">
      <alignment vertical="center" wrapTex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63" fillId="7" borderId="0" xfId="52" applyFont="1" applyFill="1" applyBorder="1" applyAlignment="1" applyProtection="1">
      <alignment horizontal="center" vertical="center" wrapText="1"/>
    </xf>
    <xf numFmtId="14" fontId="63" fillId="7" borderId="0" xfId="52" applyNumberFormat="1" applyFont="1" applyFill="1" applyBorder="1" applyAlignment="1" applyProtection="1">
      <alignment horizontal="center" vertical="center" wrapText="1"/>
    </xf>
    <xf numFmtId="0" fontId="63" fillId="7" borderId="0" xfId="52" applyFont="1" applyFill="1" applyBorder="1" applyAlignment="1" applyProtection="1">
      <alignment vertical="center" wrapText="1"/>
    </xf>
    <xf numFmtId="0" fontId="64" fillId="7" borderId="0" xfId="52" applyFont="1" applyFill="1" applyBorder="1" applyAlignment="1" applyProtection="1">
      <alignment vertical="center" wrapText="1"/>
    </xf>
    <xf numFmtId="0" fontId="56" fillId="0" borderId="0" xfId="52" applyNumberFormat="1" applyFont="1" applyFill="1" applyAlignment="1" applyProtection="1">
      <alignment horizontal="left"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vertical="center" wrapText="1"/>
    </xf>
    <xf numFmtId="0" fontId="55" fillId="0" borderId="0" xfId="52" applyFont="1" applyAlignment="1" applyProtection="1">
      <alignment horizontal="center" vertical="center" wrapText="1"/>
    </xf>
    <xf numFmtId="0" fontId="57" fillId="0" borderId="0" xfId="52" applyFont="1" applyBorder="1" applyAlignment="1" applyProtection="1">
      <alignment vertical="center" wrapText="1"/>
    </xf>
    <xf numFmtId="0" fontId="57" fillId="0" borderId="0" xfId="52" applyFont="1" applyAlignment="1" applyProtection="1">
      <alignment horizontal="right" vertical="center"/>
    </xf>
    <xf numFmtId="0" fontId="57" fillId="0" borderId="0" xfId="52" applyFont="1" applyAlignment="1" applyProtection="1">
      <alignment horizontal="center" vertical="center" wrapText="1"/>
    </xf>
    <xf numFmtId="49" fontId="6"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6" fillId="13" borderId="15" xfId="41" applyFont="1" applyFill="1" applyBorder="1" applyAlignment="1" applyProtection="1">
      <alignment horizontal="center" vertical="center" wrapText="1"/>
    </xf>
    <xf numFmtId="0" fontId="74" fillId="0" borderId="0" xfId="54" applyFont="1" applyFill="1" applyAlignment="1" applyProtection="1">
      <alignment horizontal="left" vertical="center" indent="1"/>
    </xf>
    <xf numFmtId="0" fontId="74" fillId="0" borderId="0" xfId="54" applyNumberFormat="1" applyFont="1" applyFill="1" applyAlignment="1" applyProtection="1">
      <alignment horizontal="left" vertical="center" indent="1"/>
    </xf>
    <xf numFmtId="14" fontId="6" fillId="8" borderId="5" xfId="53" applyNumberFormat="1" applyFont="1" applyFill="1" applyBorder="1" applyAlignment="1" applyProtection="1">
      <alignment horizontal="left" vertical="center" wrapText="1" indent="1"/>
    </xf>
    <xf numFmtId="0" fontId="29" fillId="0" borderId="0" xfId="54" applyFont="1" applyFill="1" applyBorder="1" applyAlignment="1" applyProtection="1">
      <alignment horizontal="center" vertical="top" wrapText="1"/>
    </xf>
    <xf numFmtId="0" fontId="74" fillId="0" borderId="24" xfId="54" applyFont="1" applyFill="1" applyBorder="1" applyAlignment="1" applyProtection="1">
      <alignment vertical="center"/>
    </xf>
    <xf numFmtId="0" fontId="6"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2" fillId="0" borderId="0" xfId="0" applyNumberFormat="1" applyFont="1" applyAlignment="1">
      <alignment vertical="center"/>
    </xf>
    <xf numFmtId="0" fontId="0" fillId="0" borderId="0" xfId="0" applyNumberFormat="1" applyFont="1" applyAlignment="1">
      <alignment vertical="center"/>
    </xf>
    <xf numFmtId="0" fontId="8" fillId="10" borderId="5" xfId="54" applyFont="1" applyFill="1" applyBorder="1" applyAlignment="1" applyProtection="1">
      <alignment horizontal="center" vertical="center" wrapText="1"/>
    </xf>
    <xf numFmtId="49" fontId="6" fillId="0" borderId="0" xfId="0" applyFont="1" applyFill="1" applyProtection="1">
      <alignment vertical="top"/>
    </xf>
    <xf numFmtId="0" fontId="8"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0" fillId="9" borderId="5" xfId="30" applyNumberFormat="1" applyFont="1" applyFill="1" applyBorder="1" applyAlignment="1" applyProtection="1">
      <alignment horizontal="left" vertical="center" wrapText="1"/>
      <protection locked="0"/>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6" fillId="13" borderId="19" xfId="54" applyNumberFormat="1" applyFont="1" applyFill="1" applyBorder="1" applyAlignment="1" applyProtection="1">
      <alignment horizontal="center" vertical="center" wrapText="1"/>
    </xf>
    <xf numFmtId="49" fontId="40" fillId="13" borderId="23" xfId="0" applyFont="1" applyFill="1" applyBorder="1" applyAlignment="1" applyProtection="1">
      <alignment horizontal="left" vertical="center" indent="3"/>
    </xf>
    <xf numFmtId="0" fontId="6" fillId="13" borderId="21" xfId="53" applyNumberFormat="1" applyFont="1" applyFill="1" applyBorder="1" applyAlignment="1" applyProtection="1">
      <alignment horizontal="left" vertical="center" wrapText="1"/>
    </xf>
    <xf numFmtId="0" fontId="6" fillId="0" borderId="5" xfId="33" applyFont="1" applyFill="1" applyBorder="1" applyAlignment="1" applyProtection="1">
      <alignment horizontal="center" vertical="center" wrapText="1"/>
    </xf>
    <xf numFmtId="49" fontId="6" fillId="0" borderId="16" xfId="49" applyNumberFormat="1" applyFont="1" applyFill="1" applyBorder="1" applyAlignment="1" applyProtection="1">
      <alignment horizontal="left" vertical="center" wrapText="1"/>
    </xf>
    <xf numFmtId="49" fontId="8" fillId="13" borderId="13" xfId="41" applyFont="1" applyFill="1" applyBorder="1" applyAlignment="1" applyProtection="1">
      <alignment horizontal="center" vertical="center"/>
    </xf>
    <xf numFmtId="49" fontId="40" fillId="13" borderId="14" xfId="41" applyFont="1" applyFill="1" applyBorder="1" applyAlignment="1" applyProtection="1">
      <alignment horizontal="left" vertical="center"/>
    </xf>
    <xf numFmtId="0" fontId="6" fillId="0" borderId="0" xfId="49" applyFont="1" applyAlignment="1" applyProtection="1"/>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65" fillId="7" borderId="0" xfId="52" applyFont="1" applyFill="1" applyBorder="1" applyAlignment="1" applyProtection="1">
      <alignment vertical="center" wrapText="1"/>
    </xf>
    <xf numFmtId="0" fontId="66" fillId="0" borderId="0" xfId="54" applyFont="1" applyFill="1" applyAlignment="1" applyProtection="1">
      <alignment vertical="center" wrapText="1"/>
    </xf>
    <xf numFmtId="0" fontId="66" fillId="0" borderId="0" xfId="32" applyFont="1" applyFill="1" applyBorder="1" applyAlignment="1" applyProtection="1">
      <alignment vertical="center" wrapText="1"/>
    </xf>
    <xf numFmtId="0" fontId="66" fillId="0" borderId="0" xfId="49" applyFont="1" applyProtection="1"/>
    <xf numFmtId="49" fontId="67" fillId="0" borderId="0" xfId="0" applyFont="1">
      <alignment vertical="top"/>
    </xf>
    <xf numFmtId="49" fontId="68"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6" fillId="0" borderId="0" xfId="52" applyNumberFormat="1" applyFont="1" applyFill="1" applyBorder="1" applyAlignment="1" applyProtection="1">
      <alignment horizontal="center" vertical="center" wrapText="1"/>
    </xf>
    <xf numFmtId="49" fontId="6" fillId="0" borderId="26" xfId="0" applyNumberFormat="1" applyFont="1" applyBorder="1" applyProtection="1">
      <alignment vertical="top"/>
    </xf>
    <xf numFmtId="49" fontId="6" fillId="0" borderId="26" xfId="0" applyNumberFormat="1" applyFont="1" applyBorder="1" applyAlignment="1" applyProtection="1">
      <alignment vertical="top" wrapText="1"/>
    </xf>
    <xf numFmtId="0" fontId="6" fillId="9" borderId="5" xfId="53" applyNumberFormat="1" applyFont="1" applyFill="1" applyBorder="1" applyAlignment="1" applyProtection="1">
      <alignment horizontal="left" vertical="center" wrapText="1"/>
      <protection locked="0"/>
    </xf>
    <xf numFmtId="0" fontId="35" fillId="7" borderId="0" xfId="43" applyNumberFormat="1" applyFont="1" applyFill="1" applyBorder="1" applyAlignment="1">
      <alignment horizontal="left" vertical="center" wrapText="1"/>
    </xf>
    <xf numFmtId="0" fontId="34" fillId="7" borderId="0" xfId="43" applyNumberFormat="1" applyFont="1" applyFill="1" applyBorder="1" applyAlignment="1">
      <alignment vertical="top" wrapText="1"/>
    </xf>
    <xf numFmtId="0" fontId="35" fillId="7" borderId="0" xfId="43" applyNumberFormat="1" applyFont="1" applyFill="1" applyBorder="1" applyAlignment="1">
      <alignment vertical="center" wrapText="1"/>
    </xf>
    <xf numFmtId="0" fontId="34" fillId="7" borderId="0" xfId="43" applyNumberFormat="1" applyFont="1" applyFill="1" applyBorder="1" applyAlignment="1">
      <alignment vertical="center" wrapText="1"/>
    </xf>
    <xf numFmtId="0" fontId="74" fillId="0" borderId="0" xfId="41" applyNumberFormat="1" applyFont="1">
      <alignment vertical="top"/>
    </xf>
    <xf numFmtId="49" fontId="74" fillId="0" borderId="0" xfId="41" applyNumberFormat="1" applyFont="1">
      <alignment vertical="top"/>
    </xf>
    <xf numFmtId="0" fontId="29"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19" fillId="10" borderId="5" xfId="54" applyFont="1" applyFill="1" applyBorder="1" applyAlignment="1" applyProtection="1">
      <alignment horizontal="center" vertical="center" wrapText="1"/>
    </xf>
    <xf numFmtId="49" fontId="6"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6" fillId="0" borderId="5" xfId="0" applyNumberFormat="1" applyFont="1" applyBorder="1" applyAlignment="1" applyProtection="1">
      <alignment horizontal="right" vertical="center"/>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49" fontId="56" fillId="0" borderId="0" xfId="53" applyNumberFormat="1" applyFont="1" applyFill="1" applyBorder="1" applyAlignment="1" applyProtection="1">
      <alignment vertical="center" wrapText="1"/>
    </xf>
    <xf numFmtId="0" fontId="56" fillId="0" borderId="0" xfId="47" applyNumberFormat="1" applyFont="1" applyFill="1" applyBorder="1" applyAlignment="1" applyProtection="1">
      <alignment vertical="center" wrapText="1"/>
    </xf>
    <xf numFmtId="49" fontId="103" fillId="0" borderId="0" xfId="53" applyNumberFormat="1" applyFont="1" applyFill="1" applyBorder="1" applyAlignment="1" applyProtection="1">
      <alignment vertical="center" wrapText="1"/>
    </xf>
    <xf numFmtId="0" fontId="56" fillId="0" borderId="0" xfId="47" applyFont="1" applyFill="1" applyBorder="1" applyAlignment="1" applyProtection="1">
      <alignment horizontal="right" vertical="center" wrapText="1"/>
    </xf>
    <xf numFmtId="0" fontId="102" fillId="0" borderId="0" xfId="0" applyNumberFormat="1" applyFont="1" applyBorder="1" applyAlignment="1">
      <alignment vertical="center"/>
    </xf>
    <xf numFmtId="49" fontId="0" fillId="0" borderId="0" xfId="0" applyBorder="1">
      <alignment vertical="top"/>
    </xf>
    <xf numFmtId="0" fontId="74" fillId="0" borderId="0" xfId="0" applyNumberFormat="1" applyFont="1" applyAlignment="1">
      <alignment vertical="center"/>
    </xf>
    <xf numFmtId="49" fontId="6" fillId="11" borderId="5" xfId="53" applyNumberFormat="1"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18" fillId="0" borderId="0" xfId="54" applyFont="1" applyFill="1" applyBorder="1" applyAlignment="1" applyProtection="1">
      <alignment vertical="center" wrapText="1"/>
    </xf>
    <xf numFmtId="0" fontId="6" fillId="0" borderId="0" xfId="47" applyFont="1" applyFill="1" applyBorder="1" applyAlignment="1" applyProtection="1">
      <alignment horizontal="left" vertical="center" wrapText="1"/>
    </xf>
    <xf numFmtId="0" fontId="29" fillId="7" borderId="0"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73" fillId="7" borderId="0" xfId="54" applyFont="1" applyFill="1" applyBorder="1" applyAlignment="1" applyProtection="1">
      <alignmen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74" fillId="7" borderId="0" xfId="33" applyNumberFormat="1" applyFont="1" applyFill="1" applyBorder="1" applyAlignment="1" applyProtection="1">
      <alignment horizontal="center" vertical="center" wrapText="1"/>
    </xf>
    <xf numFmtId="49" fontId="74" fillId="7" borderId="0" xfId="33" applyNumberFormat="1" applyFont="1" applyFill="1" applyBorder="1" applyAlignment="1" applyProtection="1">
      <alignment horizontal="center" vertical="center" wrapText="1"/>
    </xf>
    <xf numFmtId="0" fontId="18" fillId="0" borderId="0" xfId="55" applyFont="1" applyBorder="1" applyAlignment="1">
      <alignment horizontal="center" vertical="center" wrapText="1"/>
    </xf>
    <xf numFmtId="0" fontId="6"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4" fillId="0" borderId="0" xfId="54" applyFont="1" applyFill="1" applyAlignment="1" applyProtection="1">
      <alignment vertical="center" wrapText="1"/>
    </xf>
    <xf numFmtId="49" fontId="74" fillId="0" borderId="0" xfId="0" applyFont="1">
      <alignment vertical="top"/>
    </xf>
    <xf numFmtId="0" fontId="6" fillId="7" borderId="17" xfId="54" applyFont="1" applyFill="1" applyBorder="1" applyAlignment="1" applyProtection="1">
      <alignment vertical="center" wrapText="1"/>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6" fillId="0" borderId="5" xfId="54" applyFont="1" applyFill="1" applyBorder="1" applyAlignment="1" applyProtection="1">
      <alignment horizontal="left" vertical="center" wrapText="1"/>
    </xf>
    <xf numFmtId="0" fontId="6" fillId="7" borderId="5" xfId="54" applyFont="1" applyFill="1" applyBorder="1" applyAlignment="1" applyProtection="1">
      <alignment horizontal="left" vertical="center" wrapText="1"/>
    </xf>
    <xf numFmtId="49" fontId="74" fillId="7" borderId="15" xfId="33" applyNumberFormat="1" applyFont="1" applyFill="1" applyBorder="1" applyAlignment="1" applyProtection="1">
      <alignment horizontal="center" vertical="center" wrapText="1"/>
    </xf>
    <xf numFmtId="49" fontId="72" fillId="0" borderId="0" xfId="54" applyNumberFormat="1" applyFont="1" applyFill="1" applyAlignment="1" applyProtection="1">
      <alignment vertical="center" wrapText="1"/>
    </xf>
    <xf numFmtId="0" fontId="72" fillId="0" borderId="0" xfId="0" applyNumberFormat="1" applyFont="1" applyFill="1" applyBorder="1" applyAlignment="1">
      <alignment vertical="center"/>
    </xf>
    <xf numFmtId="49" fontId="37" fillId="0" borderId="5" xfId="53" applyNumberFormat="1" applyFont="1" applyFill="1" applyBorder="1" applyAlignment="1" applyProtection="1">
      <alignment vertical="center" wrapText="1"/>
    </xf>
    <xf numFmtId="0" fontId="6"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6"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4" fillId="0" borderId="0" xfId="54" applyNumberFormat="1" applyFont="1" applyFill="1" applyAlignment="1" applyProtection="1">
      <alignment vertical="center"/>
    </xf>
    <xf numFmtId="0" fontId="104" fillId="0" borderId="0" xfId="0" applyNumberFormat="1" applyFont="1" applyFill="1" applyBorder="1" applyAlignment="1">
      <alignment vertical="center"/>
    </xf>
    <xf numFmtId="0" fontId="6" fillId="7" borderId="26" xfId="54" applyFont="1" applyFill="1" applyBorder="1" applyAlignment="1" applyProtection="1">
      <alignment vertical="center" wrapText="1"/>
    </xf>
    <xf numFmtId="0" fontId="6" fillId="7" borderId="28"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40" fillId="13" borderId="15" xfId="0" applyNumberFormat="1" applyFont="1" applyFill="1" applyBorder="1" applyAlignment="1" applyProtection="1">
      <alignment horizontal="left" vertical="center"/>
    </xf>
    <xf numFmtId="49" fontId="6" fillId="0" borderId="5" xfId="53" applyNumberFormat="1" applyFont="1" applyFill="1" applyBorder="1" applyAlignment="1" applyProtection="1">
      <alignment horizontal="center" vertical="center" wrapText="1"/>
    </xf>
    <xf numFmtId="0" fontId="37" fillId="0" borderId="5" xfId="51" applyFont="1" applyFill="1" applyBorder="1" applyAlignment="1" applyProtection="1">
      <alignment vertical="center" wrapText="1"/>
    </xf>
    <xf numFmtId="49" fontId="6" fillId="0" borderId="5" xfId="0" applyNumberFormat="1" applyFont="1" applyBorder="1" applyProtection="1">
      <alignment vertical="top"/>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indent="4"/>
    </xf>
    <xf numFmtId="0" fontId="6" fillId="7" borderId="5" xfId="54" applyNumberFormat="1" applyFont="1" applyFill="1" applyBorder="1" applyAlignment="1" applyProtection="1">
      <alignment horizontal="left" vertical="center" wrapText="1" indent="5"/>
    </xf>
    <xf numFmtId="49" fontId="40" fillId="13" borderId="15" xfId="0" applyFont="1" applyFill="1" applyBorder="1" applyAlignment="1" applyProtection="1">
      <alignment horizontal="left" vertical="center" indent="5"/>
    </xf>
    <xf numFmtId="49" fontId="40" fillId="13" borderId="15" xfId="0" applyFont="1" applyFill="1" applyBorder="1" applyAlignment="1" applyProtection="1">
      <alignment horizontal="left" vertical="center" indent="6"/>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0" fontId="6" fillId="0" borderId="0" xfId="47" applyFont="1" applyFill="1" applyBorder="1" applyAlignment="1" applyProtection="1">
      <alignment horizontal="right" vertical="center" wrapText="1"/>
    </xf>
    <xf numFmtId="0" fontId="18" fillId="0" borderId="0" xfId="32" applyFont="1" applyFill="1" applyBorder="1" applyAlignment="1" applyProtection="1">
      <alignment vertical="center" wrapText="1"/>
    </xf>
    <xf numFmtId="0" fontId="73"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9" fontId="40" fillId="13" borderId="17" xfId="0" applyFont="1" applyFill="1" applyBorder="1" applyAlignment="1" applyProtection="1">
      <alignment horizontal="left" vertical="center" indent="2"/>
    </xf>
    <xf numFmtId="0" fontId="6" fillId="7" borderId="5" xfId="54" applyFont="1" applyFill="1" applyBorder="1" applyAlignment="1" applyProtection="1">
      <alignment vertical="center" wrapText="1"/>
    </xf>
    <xf numFmtId="0" fontId="18" fillId="0" borderId="0" xfId="55" applyFont="1" applyBorder="1" applyAlignment="1">
      <alignment horizontal="center" vertical="center" wrapText="1"/>
    </xf>
    <xf numFmtId="0" fontId="6" fillId="0" borderId="5" xfId="53" applyNumberFormat="1" applyFont="1" applyFill="1" applyBorder="1" applyAlignment="1" applyProtection="1">
      <alignment vertical="center" wrapText="1"/>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49" fontId="6" fillId="0" borderId="5" xfId="3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49" fontId="6" fillId="0" borderId="0" xfId="54" applyNumberFormat="1" applyFont="1" applyFill="1" applyBorder="1" applyAlignment="1" applyProtection="1">
      <alignment vertical="center" wrapText="1"/>
    </xf>
    <xf numFmtId="49" fontId="74" fillId="0" borderId="0" xfId="0" applyNumberFormat="1" applyFont="1" applyFill="1" applyAlignment="1" applyProtection="1">
      <alignment vertical="center"/>
    </xf>
    <xf numFmtId="49" fontId="74"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47" fillId="0" borderId="0" xfId="47"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9" fontId="40" fillId="13" borderId="13" xfId="0" applyFont="1" applyFill="1" applyBorder="1" applyAlignment="1" applyProtection="1">
      <alignment horizontal="left" vertical="center" indent="1"/>
    </xf>
    <xf numFmtId="4" fontId="75" fillId="13" borderId="14" xfId="0" applyNumberFormat="1" applyFont="1" applyFill="1" applyBorder="1" applyAlignment="1" applyProtection="1">
      <alignment horizontal="right"/>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6" fillId="0" borderId="5" xfId="54" applyNumberFormat="1" applyFont="1" applyFill="1" applyBorder="1" applyAlignment="1" applyProtection="1">
      <alignment vertical="top" wrapText="1"/>
    </xf>
    <xf numFmtId="0" fontId="6" fillId="0" borderId="5" xfId="54"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29" fillId="7" borderId="15" xfId="33" applyNumberFormat="1" applyFont="1" applyFill="1" applyBorder="1" applyAlignment="1" applyProtection="1">
      <alignment horizontal="center" vertical="center" wrapText="1"/>
    </xf>
    <xf numFmtId="0" fontId="29" fillId="7" borderId="15" xfId="33" applyNumberFormat="1" applyFont="1" applyFill="1" applyBorder="1" applyAlignment="1" applyProtection="1">
      <alignment horizontal="center" vertical="center" wrapText="1"/>
    </xf>
    <xf numFmtId="0" fontId="74" fillId="7" borderId="15" xfId="33" applyNumberFormat="1" applyFont="1" applyFill="1" applyBorder="1" applyAlignment="1" applyProtection="1">
      <alignment horizontal="center" vertical="center" wrapText="1"/>
    </xf>
    <xf numFmtId="0" fontId="66" fillId="0" borderId="0" xfId="54" applyFont="1" applyFill="1" applyAlignment="1" applyProtection="1">
      <alignment vertical="center" wrapText="1"/>
    </xf>
    <xf numFmtId="0" fontId="6" fillId="0" borderId="5" xfId="47" applyFont="1" applyFill="1" applyBorder="1" applyAlignment="1" applyProtection="1">
      <alignment vertical="center" wrapText="1"/>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0" fontId="102" fillId="0" borderId="0" xfId="0" applyNumberFormat="1" applyFont="1" applyBorder="1" applyAlignment="1">
      <alignment vertical="center"/>
    </xf>
    <xf numFmtId="0" fontId="6" fillId="0" borderId="5" xfId="54" applyNumberFormat="1" applyFont="1" applyFill="1" applyBorder="1" applyAlignment="1" applyProtection="1">
      <alignment horizontal="left" vertical="center" wrapText="1" indent="6"/>
    </xf>
    <xf numFmtId="49" fontId="29" fillId="7" borderId="23" xfId="33" applyNumberFormat="1" applyFont="1" applyFill="1" applyBorder="1" applyAlignment="1" applyProtection="1">
      <alignment horizontal="center" vertical="center" wrapText="1"/>
    </xf>
    <xf numFmtId="0" fontId="29" fillId="7" borderId="23" xfId="33" applyNumberFormat="1" applyFont="1" applyFill="1" applyBorder="1" applyAlignment="1" applyProtection="1">
      <alignment horizontal="center" vertical="center" wrapText="1"/>
    </xf>
    <xf numFmtId="0" fontId="74" fillId="7" borderId="23" xfId="33" applyNumberFormat="1" applyFont="1" applyFill="1" applyBorder="1" applyAlignment="1" applyProtection="1">
      <alignment horizontal="center" vertical="center" wrapText="1"/>
    </xf>
    <xf numFmtId="49" fontId="6" fillId="11" borderId="5" xfId="53" applyNumberFormat="1" applyFont="1" applyFill="1" applyBorder="1" applyAlignment="1" applyProtection="1">
      <alignment horizontal="center" vertical="center" wrapText="1"/>
    </xf>
    <xf numFmtId="0" fontId="74" fillId="7" borderId="0" xfId="33" applyNumberFormat="1"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6" fillId="12" borderId="23" xfId="45" applyFont="1" applyFill="1" applyBorder="1" applyAlignment="1" applyProtection="1">
      <alignment horizontal="center" vertical="center" wrapText="1"/>
    </xf>
    <xf numFmtId="0" fontId="6" fillId="0" borderId="13" xfId="53" applyFont="1" applyBorder="1" applyAlignment="1" applyProtection="1">
      <alignment horizontal="left" vertical="center"/>
    </xf>
    <xf numFmtId="49" fontId="6" fillId="0" borderId="13" xfId="0" applyNumberFormat="1" applyFont="1" applyBorder="1" applyProtection="1">
      <alignment vertical="top"/>
    </xf>
    <xf numFmtId="49" fontId="37" fillId="0" borderId="13" xfId="0" applyNumberFormat="1" applyFont="1" applyBorder="1" applyProtection="1">
      <alignment vertical="top"/>
    </xf>
    <xf numFmtId="0" fontId="37" fillId="0" borderId="13" xfId="53" applyFont="1" applyBorder="1" applyAlignment="1" applyProtection="1">
      <alignment horizontal="left" vertical="center"/>
    </xf>
    <xf numFmtId="49" fontId="6" fillId="0" borderId="45" xfId="0" applyNumberFormat="1" applyFont="1" applyBorder="1" applyAlignment="1" applyProtection="1">
      <alignment vertical="center" wrapText="1"/>
    </xf>
    <xf numFmtId="0" fontId="6" fillId="0" borderId="16" xfId="54" applyFont="1" applyFill="1" applyBorder="1" applyAlignment="1" applyProtection="1">
      <alignment vertical="center" wrapText="1"/>
    </xf>
    <xf numFmtId="0" fontId="6" fillId="0" borderId="28" xfId="54" applyFont="1" applyFill="1" applyBorder="1" applyAlignment="1" applyProtection="1">
      <alignment vertical="center" wrapText="1"/>
    </xf>
    <xf numFmtId="0" fontId="6" fillId="0" borderId="26" xfId="54" applyFont="1" applyFill="1" applyBorder="1" applyAlignment="1" applyProtection="1">
      <alignment vertical="center" wrapText="1"/>
    </xf>
    <xf numFmtId="0" fontId="18" fillId="0" borderId="0" xfId="55" applyFont="1" applyFill="1" applyBorder="1" applyAlignment="1">
      <alignment vertical="center" wrapText="1"/>
    </xf>
    <xf numFmtId="49" fontId="37" fillId="13" borderId="14" xfId="53" applyNumberFormat="1" applyFont="1" applyFill="1" applyBorder="1" applyAlignment="1" applyProtection="1">
      <alignment horizontal="center" vertical="center" wrapText="1"/>
    </xf>
    <xf numFmtId="0" fontId="103" fillId="0" borderId="0" xfId="47" applyFont="1" applyFill="1" applyBorder="1" applyAlignment="1" applyProtection="1">
      <alignment horizontal="left" vertical="center" wrapText="1"/>
    </xf>
    <xf numFmtId="49" fontId="74" fillId="7" borderId="23" xfId="33" applyNumberFormat="1" applyFont="1" applyFill="1" applyBorder="1" applyAlignment="1" applyProtection="1">
      <alignment horizontal="center" vertical="center" wrapText="1"/>
    </xf>
    <xf numFmtId="49" fontId="6" fillId="7" borderId="5" xfId="53" applyNumberFormat="1" applyFont="1" applyFill="1" applyBorder="1" applyAlignment="1" applyProtection="1">
      <alignment horizontal="center" vertical="center" wrapText="1"/>
    </xf>
    <xf numFmtId="165" fontId="0" fillId="9" borderId="5" xfId="0" applyNumberFormat="1" applyFill="1" applyBorder="1" applyAlignment="1" applyProtection="1">
      <alignment horizontal="right" vertical="center"/>
      <protection locked="0"/>
    </xf>
    <xf numFmtId="4" fontId="0" fillId="13" borderId="13" xfId="0" applyNumberFormat="1" applyFill="1" applyBorder="1" applyAlignment="1" applyProtection="1">
      <alignment horizontal="right" vertical="center"/>
    </xf>
    <xf numFmtId="0" fontId="29" fillId="7" borderId="0" xfId="33" applyNumberFormat="1" applyFont="1" applyFill="1" applyBorder="1" applyAlignment="1" applyProtection="1">
      <alignment vertical="center" wrapText="1"/>
    </xf>
    <xf numFmtId="0" fontId="29" fillId="7" borderId="0" xfId="33" applyNumberFormat="1" applyFont="1" applyFill="1" applyBorder="1" applyAlignment="1" applyProtection="1">
      <alignment horizontal="left" vertical="center" wrapText="1" indent="2"/>
    </xf>
    <xf numFmtId="49" fontId="40" fillId="0" borderId="0" xfId="0" applyFont="1" applyFill="1" applyBorder="1" applyAlignment="1" applyProtection="1">
      <alignment horizontal="left" vertical="center"/>
    </xf>
    <xf numFmtId="49" fontId="40" fillId="0" borderId="0" xfId="0" applyFont="1" applyFill="1" applyBorder="1" applyAlignment="1" applyProtection="1">
      <alignment horizontal="left" vertical="center" indent="2"/>
    </xf>
    <xf numFmtId="49" fontId="28"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37" fillId="0" borderId="0" xfId="53" applyNumberFormat="1" applyFont="1" applyFill="1" applyBorder="1" applyAlignment="1" applyProtection="1">
      <alignment horizontal="center" vertical="center" wrapText="1"/>
    </xf>
    <xf numFmtId="49" fontId="11" fillId="0" borderId="0" xfId="0" applyFont="1" applyFill="1" applyProtection="1">
      <alignment vertical="top"/>
    </xf>
    <xf numFmtId="49" fontId="32" fillId="0" borderId="0" xfId="0" applyFont="1" applyFill="1" applyBorder="1" applyProtection="1">
      <alignment vertical="top"/>
    </xf>
    <xf numFmtId="4" fontId="6" fillId="9" borderId="5" xfId="30" applyNumberFormat="1" applyFont="1" applyFill="1" applyBorder="1" applyAlignment="1" applyProtection="1">
      <alignment horizontal="right" vertical="center" wrapText="1"/>
      <protection locked="0"/>
    </xf>
    <xf numFmtId="49" fontId="0" fillId="0" borderId="0" xfId="0">
      <alignment vertical="top"/>
    </xf>
    <xf numFmtId="0" fontId="6" fillId="0" borderId="0" xfId="54" applyFont="1" applyFill="1" applyAlignment="1" applyProtection="1">
      <alignment vertical="center" wrapText="1"/>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40" fillId="13" borderId="15" xfId="0" applyFont="1" applyFill="1" applyBorder="1" applyAlignment="1" applyProtection="1">
      <alignment horizontal="left" vertical="center" inden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6" fillId="0" borderId="5" xfId="54" applyNumberFormat="1" applyFont="1" applyFill="1" applyBorder="1" applyAlignment="1" applyProtection="1">
      <alignment horizontal="left" vertical="center" wrapText="1"/>
    </xf>
    <xf numFmtId="0" fontId="6" fillId="7" borderId="5" xfId="54" applyFont="1" applyFill="1" applyBorder="1" applyAlignment="1" applyProtection="1">
      <alignment vertical="center" wrapText="1"/>
    </xf>
    <xf numFmtId="0" fontId="6" fillId="0" borderId="5" xfId="53" applyNumberFormat="1" applyFont="1" applyFill="1" applyBorder="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4" applyFont="1" applyFill="1" applyAlignment="1" applyProtection="1">
      <alignment vertical="center"/>
    </xf>
    <xf numFmtId="49" fontId="74" fillId="0" borderId="0" xfId="0" applyFont="1" applyAlignment="1">
      <alignment vertical="top"/>
    </xf>
    <xf numFmtId="0" fontId="6" fillId="7"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37" fillId="0" borderId="5" xfId="53" applyNumberFormat="1" applyFont="1" applyFill="1" applyBorder="1" applyAlignment="1" applyProtection="1">
      <alignment vertical="center" wrapText="1"/>
    </xf>
    <xf numFmtId="49" fontId="0" fillId="0" borderId="0" xfId="0">
      <alignment vertical="top"/>
    </xf>
    <xf numFmtId="49" fontId="6" fillId="0" borderId="0" xfId="0" applyFont="1">
      <alignment vertical="top"/>
    </xf>
    <xf numFmtId="49" fontId="0" fillId="0" borderId="0" xfId="0">
      <alignment vertical="top"/>
    </xf>
    <xf numFmtId="49" fontId="32" fillId="0" borderId="0" xfId="0" applyFont="1" applyBorder="1">
      <alignment vertical="top"/>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9" fontId="6"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6"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6"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6" fillId="0" borderId="5" xfId="51" applyFont="1" applyFill="1" applyBorder="1" applyAlignment="1" applyProtection="1">
      <alignment vertical="center" wrapText="1"/>
    </xf>
    <xf numFmtId="0" fontId="6" fillId="0" borderId="0" xfId="47"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6" fillId="7" borderId="0" xfId="54" applyFont="1" applyFill="1" applyBorder="1" applyAlignment="1" applyProtection="1">
      <alignment vertical="center" wrapText="1"/>
    </xf>
    <xf numFmtId="0" fontId="8"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3" applyNumberFormat="1" applyFont="1" applyFill="1" applyBorder="1" applyAlignment="1" applyProtection="1">
      <alignment vertical="center" wrapText="1"/>
    </xf>
    <xf numFmtId="0" fontId="74"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49" fontId="6" fillId="11" borderId="5"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29" fillId="7" borderId="23"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2" fillId="0" borderId="0" xfId="0" applyNumberFormat="1" applyFont="1" applyFill="1" applyBorder="1" applyAlignment="1" applyProtection="1">
      <alignment vertical="center"/>
    </xf>
    <xf numFmtId="49" fontId="56" fillId="0" borderId="0" xfId="54" applyNumberFormat="1" applyFont="1" applyFill="1" applyAlignment="1" applyProtection="1">
      <alignment vertical="center" wrapText="1"/>
    </xf>
    <xf numFmtId="0" fontId="105" fillId="7" borderId="0" xfId="54" applyFont="1" applyFill="1" applyBorder="1" applyAlignment="1" applyProtection="1">
      <alignment vertical="center" wrapText="1"/>
    </xf>
    <xf numFmtId="0" fontId="56" fillId="7" borderId="0" xfId="54"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6" fillId="0" borderId="0" xfId="54" applyFont="1" applyFill="1" applyAlignment="1" applyProtection="1">
      <alignment vertical="center" wrapText="1"/>
    </xf>
    <xf numFmtId="49" fontId="6" fillId="0"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3" applyFont="1" applyBorder="1" applyAlignment="1" applyProtection="1">
      <alignment horizontal="left" vertical="center"/>
    </xf>
    <xf numFmtId="0" fontId="6" fillId="0" borderId="0" xfId="54" applyFont="1" applyFill="1" applyBorder="1" applyAlignment="1" applyProtection="1">
      <alignment vertical="center" wrapText="1"/>
    </xf>
    <xf numFmtId="0" fontId="6" fillId="8" borderId="5" xfId="53" applyNumberFormat="1" applyFont="1" applyFill="1" applyBorder="1" applyAlignment="1" applyProtection="1">
      <alignment horizontal="left" vertical="center" wrapText="1"/>
    </xf>
    <xf numFmtId="0" fontId="66" fillId="0" borderId="0" xfId="54" applyFont="1" applyFill="1" applyAlignment="1" applyProtection="1">
      <alignment vertical="center" wrapText="1"/>
    </xf>
    <xf numFmtId="49" fontId="74" fillId="0" borderId="0" xfId="54" applyNumberFormat="1" applyFont="1" applyFill="1" applyAlignment="1" applyProtection="1">
      <alignment vertical="center" wrapText="1"/>
    </xf>
    <xf numFmtId="0" fontId="74" fillId="0" borderId="0" xfId="54" applyFont="1" applyFill="1" applyAlignment="1" applyProtection="1">
      <alignment vertical="center" wrapText="1"/>
    </xf>
    <xf numFmtId="0" fontId="32" fillId="0" borderId="0" xfId="54" applyFont="1" applyFill="1" applyAlignment="1" applyProtection="1">
      <alignment vertical="center" wrapText="1"/>
    </xf>
    <xf numFmtId="0" fontId="6" fillId="0" borderId="5" xfId="47" applyNumberFormat="1" applyFont="1" applyFill="1" applyBorder="1" applyAlignment="1" applyProtection="1">
      <alignment horizontal="center" vertical="center" wrapText="1"/>
    </xf>
    <xf numFmtId="49" fontId="80" fillId="7" borderId="0" xfId="33" applyNumberFormat="1" applyFont="1" applyFill="1" applyBorder="1" applyAlignment="1" applyProtection="1">
      <alignment horizontal="center" vertical="center" wrapText="1"/>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1"/>
    </xf>
    <xf numFmtId="0" fontId="6" fillId="0" borderId="5"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6" fillId="0" borderId="5" xfId="47" applyFont="1" applyFill="1" applyBorder="1" applyAlignment="1" applyProtection="1">
      <alignment horizontal="left" vertical="center" wrapText="1" indent="4"/>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49" fontId="6" fillId="0" borderId="0" xfId="54" applyNumberFormat="1"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6" fillId="10" borderId="5" xfId="35" applyNumberFormat="1" applyFont="1" applyFill="1" applyBorder="1" applyAlignment="1" applyProtection="1">
      <alignment horizontal="center" vertical="top" wrapText="1"/>
    </xf>
    <xf numFmtId="0" fontId="56" fillId="0" borderId="0" xfId="54" applyFont="1" applyFill="1" applyAlignment="1" applyProtection="1">
      <alignment vertical="center" wrapText="1"/>
    </xf>
    <xf numFmtId="0" fontId="74" fillId="0" borderId="0" xfId="54" applyFont="1" applyFill="1" applyAlignment="1" applyProtection="1">
      <alignment vertical="center"/>
    </xf>
    <xf numFmtId="0" fontId="6" fillId="0" borderId="5" xfId="47" applyFont="1" applyFill="1" applyBorder="1" applyAlignment="1" applyProtection="1">
      <alignment horizontal="left" vertical="center" wrapText="1" indent="2"/>
    </xf>
    <xf numFmtId="0" fontId="106" fillId="7" borderId="0" xfId="54" applyFont="1" applyFill="1" applyBorder="1" applyAlignment="1" applyProtection="1">
      <alignment horizontal="center" vertical="center" wrapText="1"/>
    </xf>
    <xf numFmtId="0" fontId="56" fillId="0" borderId="0" xfId="53" applyNumberFormat="1" applyFont="1" applyFill="1" applyBorder="1" applyAlignment="1" applyProtection="1">
      <alignment vertical="center" wrapText="1"/>
    </xf>
    <xf numFmtId="0" fontId="56" fillId="0" borderId="0" xfId="54" applyFont="1" applyFill="1" applyBorder="1" applyAlignment="1" applyProtection="1">
      <alignment vertical="center" wrapText="1"/>
    </xf>
    <xf numFmtId="49" fontId="40" fillId="13" borderId="17" xfId="0" applyFont="1" applyFill="1" applyBorder="1" applyAlignment="1" applyProtection="1">
      <alignment vertical="center" wrapText="1"/>
    </xf>
    <xf numFmtId="49" fontId="40" fillId="13" borderId="17" xfId="0" applyFont="1" applyFill="1" applyBorder="1" applyAlignment="1" applyProtection="1">
      <alignment vertical="center"/>
    </xf>
    <xf numFmtId="49" fontId="6" fillId="13" borderId="17" xfId="54" applyNumberFormat="1" applyFont="1" applyFill="1" applyBorder="1" applyAlignment="1" applyProtection="1">
      <alignment horizontal="left" vertical="center" wrapText="1" indent="4"/>
    </xf>
    <xf numFmtId="0" fontId="6" fillId="0" borderId="14" xfId="54" applyNumberFormat="1" applyFont="1" applyFill="1" applyBorder="1" applyAlignment="1" applyProtection="1">
      <alignment horizontal="left" vertical="center" wrapText="1" indent="4"/>
    </xf>
    <xf numFmtId="0" fontId="6"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56" fillId="0" borderId="46" xfId="53" applyNumberFormat="1" applyFont="1" applyFill="1" applyBorder="1" applyAlignment="1" applyProtection="1">
      <alignment horizontal="center"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33" fillId="0" borderId="20" xfId="54" applyFont="1" applyFill="1" applyBorder="1" applyAlignment="1" applyProtection="1">
      <alignment horizontal="center"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0" fontId="6" fillId="0" borderId="0" xfId="54" applyFont="1" applyFill="1" applyAlignment="1" applyProtection="1">
      <alignment vertical="center" wrapText="1"/>
    </xf>
    <xf numFmtId="49" fontId="32" fillId="0" borderId="0" xfId="0" applyFont="1" applyBorder="1">
      <alignment vertical="top"/>
    </xf>
    <xf numFmtId="0" fontId="33" fillId="0" borderId="0" xfId="54" applyFont="1" applyFill="1" applyAlignment="1" applyProtection="1">
      <alignment horizontal="center" vertical="center" wrapText="1"/>
    </xf>
    <xf numFmtId="49" fontId="6" fillId="0" borderId="0" xfId="0" applyFont="1" applyBorder="1">
      <alignment vertical="top"/>
    </xf>
    <xf numFmtId="49" fontId="6" fillId="0" borderId="0" xfId="0" applyFont="1" applyBorder="1" applyAlignment="1">
      <alignment vertical="top"/>
    </xf>
    <xf numFmtId="0" fontId="74" fillId="0" borderId="0" xfId="54" applyFont="1" applyFill="1" applyBorder="1" applyAlignment="1" applyProtection="1">
      <alignment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3" fillId="0" borderId="0" xfId="54" applyFont="1" applyFill="1" applyAlignment="1" applyProtection="1">
      <alignment horizontal="center" vertical="center" wrapText="1"/>
    </xf>
    <xf numFmtId="49" fontId="6" fillId="0" borderId="0" xfId="0" applyNumberFormat="1" applyFont="1" applyAlignment="1">
      <alignment vertical="center"/>
    </xf>
    <xf numFmtId="49" fontId="6" fillId="0" borderId="0" xfId="0" applyFont="1">
      <alignment vertical="top"/>
    </xf>
    <xf numFmtId="49" fontId="6" fillId="0" borderId="0" xfId="0" applyFont="1" applyBorder="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Border="1" applyAlignment="1">
      <alignment vertical="center"/>
    </xf>
    <xf numFmtId="0" fontId="33" fillId="7" borderId="0" xfId="54" applyFont="1" applyFill="1" applyBorder="1" applyAlignment="1" applyProtection="1">
      <alignment vertical="center" wrapText="1"/>
    </xf>
    <xf numFmtId="0" fontId="11" fillId="0" borderId="0" xfId="54" applyFont="1" applyFill="1" applyBorder="1" applyAlignment="1" applyProtection="1">
      <alignment horizontal="center" vertical="center" wrapText="1"/>
    </xf>
    <xf numFmtId="0" fontId="11" fillId="0" borderId="0"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0" fontId="11" fillId="0" borderId="0" xfId="54" applyFont="1" applyFill="1" applyAlignment="1" applyProtection="1">
      <alignment horizontal="center" vertical="center" wrapText="1"/>
    </xf>
    <xf numFmtId="0" fontId="6" fillId="0" borderId="0" xfId="54" applyFont="1" applyFill="1" applyBorder="1" applyAlignment="1" applyProtection="1">
      <alignment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6" fillId="0" borderId="0" xfId="0" applyNumberFormat="1" applyFont="1" applyAlignment="1">
      <alignment vertical="center"/>
    </xf>
    <xf numFmtId="49" fontId="6" fillId="0" borderId="0" xfId="0" applyFont="1">
      <alignment vertical="top"/>
    </xf>
    <xf numFmtId="49" fontId="6" fillId="13" borderId="18" xfId="53" applyNumberFormat="1" applyFont="1" applyFill="1" applyBorder="1" applyAlignment="1" applyProtection="1">
      <alignment horizontal="center"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4" fillId="0" borderId="0" xfId="54" applyFont="1" applyFill="1" applyAlignment="1" applyProtection="1">
      <alignment vertical="center" wrapText="1"/>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54"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Alignment="1">
      <alignment vertical="center"/>
    </xf>
    <xf numFmtId="0" fontId="74" fillId="0" borderId="0" xfId="54" applyFont="1" applyFill="1" applyAlignment="1" applyProtection="1">
      <alignment horizontal="center" vertical="center" wrapText="1"/>
    </xf>
    <xf numFmtId="0" fontId="6" fillId="0" borderId="0" xfId="54" applyFont="1" applyFill="1" applyAlignment="1" applyProtection="1">
      <alignment vertical="top" wrapText="1"/>
    </xf>
    <xf numFmtId="0" fontId="6" fillId="0" borderId="16" xfId="54" applyNumberFormat="1" applyFont="1" applyFill="1" applyBorder="1" applyAlignment="1" applyProtection="1">
      <alignment vertical="center" wrapText="1"/>
    </xf>
    <xf numFmtId="0" fontId="6"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1" applyFont="1" applyFill="1" applyBorder="1" applyAlignment="1" applyProtection="1">
      <alignment vertical="top" wrapText="1"/>
    </xf>
    <xf numFmtId="0" fontId="0" fillId="0" borderId="16" xfId="0" applyNumberFormat="1" applyBorder="1" applyAlignment="1">
      <alignment vertical="top" wrapText="1"/>
    </xf>
    <xf numFmtId="0" fontId="6"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6" fillId="0" borderId="5" xfId="0" applyNumberFormat="1" applyFont="1" applyBorder="1" applyAlignment="1" applyProtection="1">
      <alignment horizontal="right" vertical="top"/>
    </xf>
    <xf numFmtId="49" fontId="6" fillId="0" borderId="16" xfId="0" applyNumberFormat="1" applyFont="1" applyBorder="1" applyAlignment="1" applyProtection="1">
      <alignment horizontal="right" vertical="top"/>
    </xf>
    <xf numFmtId="49" fontId="40" fillId="13" borderId="15" xfId="0" applyFont="1" applyFill="1" applyBorder="1" applyAlignment="1" applyProtection="1">
      <alignment horizontal="left" vertical="center" indent="3"/>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49" fontId="6" fillId="0" borderId="0" xfId="0" applyFont="1">
      <alignment vertical="top"/>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0" fontId="6" fillId="9" borderId="5" xfId="54" applyNumberFormat="1" applyFont="1" applyFill="1" applyBorder="1" applyAlignment="1" applyProtection="1">
      <alignment horizontal="left" vertical="center" wrapText="1" indent="6"/>
      <protection locked="0"/>
    </xf>
    <xf numFmtId="49" fontId="6" fillId="0" borderId="0" xfId="0" applyFont="1">
      <alignment vertical="top"/>
    </xf>
    <xf numFmtId="49" fontId="6" fillId="9" borderId="5" xfId="54" applyNumberFormat="1" applyFont="1" applyFill="1" applyBorder="1" applyAlignment="1" applyProtection="1">
      <alignment horizontal="left" vertical="center" wrapText="1" indent="7"/>
      <protection locked="0"/>
    </xf>
    <xf numFmtId="49" fontId="6" fillId="9" borderId="5" xfId="54" applyNumberFormat="1" applyFont="1" applyFill="1" applyBorder="1" applyAlignment="1" applyProtection="1">
      <alignment horizontal="left" vertical="center" wrapText="1" indent="4"/>
      <protection locked="0"/>
    </xf>
    <xf numFmtId="49" fontId="6" fillId="9" borderId="5" xfId="49" applyNumberFormat="1" applyFont="1" applyFill="1" applyBorder="1" applyAlignment="1" applyProtection="1">
      <alignment horizontal="left" vertical="center" wrapText="1"/>
      <protection locked="0"/>
    </xf>
    <xf numFmtId="49" fontId="6"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1" fillId="7" borderId="0" xfId="54" applyFont="1" applyFill="1" applyBorder="1" applyAlignment="1" applyProtection="1">
      <alignment vertical="top" wrapText="1"/>
    </xf>
    <xf numFmtId="49" fontId="74" fillId="0" borderId="0" xfId="0" applyFont="1">
      <alignment vertical="top"/>
    </xf>
    <xf numFmtId="165" fontId="6" fillId="9" borderId="5" xfId="30" applyNumberFormat="1" applyFont="1" applyFill="1" applyBorder="1" applyAlignment="1" applyProtection="1">
      <alignment horizontal="right" vertical="center" wrapText="1"/>
      <protection locked="0"/>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6" fillId="9" borderId="5" xfId="53" applyNumberFormat="1" applyFont="1" applyFill="1" applyBorder="1" applyAlignment="1" applyProtection="1">
      <alignment horizontal="left" vertical="center" wrapText="1"/>
      <protection locked="0"/>
    </xf>
    <xf numFmtId="49" fontId="6" fillId="0" borderId="5" xfId="53" applyNumberFormat="1"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0" fontId="40" fillId="0" borderId="5" xfId="0" applyNumberFormat="1" applyFont="1" applyFill="1" applyBorder="1" applyAlignment="1" applyProtection="1">
      <alignment horizontal="left" vertical="center"/>
    </xf>
    <xf numFmtId="49" fontId="69"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6" fillId="9" borderId="5" xfId="54" applyNumberFormat="1" applyFont="1" applyFill="1" applyBorder="1" applyAlignment="1" applyProtection="1">
      <alignment horizontal="left" vertical="center" wrapText="1"/>
      <protection locked="0"/>
    </xf>
    <xf numFmtId="165" fontId="6" fillId="0" borderId="5" xfId="30" applyNumberFormat="1" applyFont="1" applyFill="1" applyBorder="1" applyAlignment="1" applyProtection="1">
      <alignment horizontal="right" vertical="center" wrapText="1"/>
    </xf>
    <xf numFmtId="165" fontId="6" fillId="0" borderId="5" xfId="30" applyNumberFormat="1" applyFont="1" applyFill="1" applyBorder="1" applyAlignment="1" applyProtection="1">
      <alignment vertical="center" wrapText="1"/>
    </xf>
    <xf numFmtId="4" fontId="6" fillId="0" borderId="5" xfId="54" applyNumberFormat="1" applyFont="1" applyFill="1" applyBorder="1" applyAlignment="1" applyProtection="1">
      <alignment horizontal="left" vertical="center" wrapText="1"/>
    </xf>
    <xf numFmtId="0" fontId="0" fillId="0" borderId="0" xfId="0" applyNumberFormat="1">
      <alignment vertical="top"/>
    </xf>
    <xf numFmtId="0" fontId="74" fillId="0" borderId="0" xfId="54" applyFont="1" applyFill="1" applyAlignment="1" applyProtection="1">
      <alignment vertical="top" wrapText="1"/>
    </xf>
    <xf numFmtId="49" fontId="56" fillId="0" borderId="0" xfId="52" applyNumberFormat="1" applyFont="1" applyFill="1" applyBorder="1" applyAlignment="1" applyProtection="1">
      <alignment horizontal="left" vertical="center" wrapText="1" indent="1"/>
    </xf>
    <xf numFmtId="0" fontId="102" fillId="0" borderId="0" xfId="52" applyFont="1" applyFill="1" applyBorder="1" applyAlignment="1" applyProtection="1">
      <alignment horizontal="right" vertical="center" wrapText="1" indent="1"/>
    </xf>
    <xf numFmtId="0" fontId="0" fillId="7" borderId="0" xfId="52" applyFont="1" applyFill="1" applyBorder="1" applyAlignment="1" applyProtection="1">
      <alignment horizontal="right" vertical="center" wrapText="1" inden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0" fontId="6" fillId="7" borderId="0" xfId="52" applyNumberFormat="1" applyFont="1" applyFill="1" applyBorder="1" applyAlignment="1" applyProtection="1">
      <alignment horizontal="center" vertical="center" wrapText="1"/>
    </xf>
    <xf numFmtId="0" fontId="0" fillId="7" borderId="0" xfId="52" applyFont="1" applyFill="1" applyBorder="1" applyAlignment="1" applyProtection="1">
      <alignment horizontal="right" vertical="center" wrapText="1" inden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49" fontId="0" fillId="0" borderId="0" xfId="0">
      <alignment vertical="top"/>
    </xf>
    <xf numFmtId="49" fontId="0" fillId="0" borderId="0" xfId="0" applyProtection="1">
      <alignment vertical="top"/>
    </xf>
    <xf numFmtId="49" fontId="0" fillId="10" borderId="0" xfId="0" applyFill="1" applyProtection="1">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6" fillId="0" borderId="5" xfId="51"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49" fontId="6" fillId="0" borderId="0" xfId="0" applyNumberFormat="1" applyFont="1">
      <alignment vertical="top"/>
    </xf>
    <xf numFmtId="0" fontId="6" fillId="7" borderId="5" xfId="54" applyFont="1" applyFill="1" applyBorder="1" applyAlignment="1" applyProtection="1">
      <alignment horizontal="center" vertical="center" wrapText="1"/>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49" fontId="6" fillId="0" borderId="5" xfId="0" applyNumberFormat="1" applyFont="1" applyBorder="1" applyProtection="1">
      <alignment vertical="top"/>
    </xf>
    <xf numFmtId="0" fontId="6" fillId="9" borderId="5" xfId="54" applyNumberFormat="1" applyFont="1" applyFill="1" applyBorder="1" applyAlignment="1" applyProtection="1">
      <alignment horizontal="left" vertical="center" wrapText="1" indent="6"/>
      <protection locked="0"/>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9" borderId="5" xfId="49" applyNumberFormat="1" applyFont="1" applyFill="1" applyBorder="1" applyAlignment="1" applyProtection="1">
      <alignment horizontal="left" vertical="center" wrapText="1"/>
      <protection locked="0"/>
    </xf>
    <xf numFmtId="49" fontId="6" fillId="0" borderId="0" xfId="35">
      <alignment vertical="top"/>
    </xf>
    <xf numFmtId="49" fontId="6" fillId="0" borderId="29" xfId="0" applyNumberFormat="1" applyFont="1" applyBorder="1" applyAlignment="1" applyProtection="1">
      <alignment vertical="top" wrapText="1"/>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74" fillId="0" borderId="0" xfId="54" applyFont="1" applyFill="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165" fontId="6" fillId="9" borderId="5" xfId="30" applyNumberFormat="1" applyFont="1" applyFill="1" applyBorder="1" applyAlignment="1" applyProtection="1">
      <alignment horizontal="right" vertical="center" wrapText="1"/>
      <protection locked="0"/>
    </xf>
    <xf numFmtId="49" fontId="6" fillId="0" borderId="0" xfId="54" applyNumberFormat="1" applyFont="1" applyFill="1" applyBorder="1" applyAlignment="1" applyProtection="1">
      <alignment vertical="center" wrapText="1"/>
    </xf>
    <xf numFmtId="49" fontId="6" fillId="0" borderId="0" xfId="35" applyNumberFormat="1" applyFont="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49" fontId="6" fillId="9" borderId="5" xfId="53" applyNumberFormat="1" applyFont="1" applyFill="1" applyBorder="1" applyAlignment="1" applyProtection="1">
      <alignment horizontal="left" vertical="center" wrapText="1"/>
      <protection locked="0"/>
    </xf>
    <xf numFmtId="49" fontId="69" fillId="9" borderId="5" xfId="30" applyNumberFormat="1" applyFill="1" applyBorder="1" applyAlignment="1" applyProtection="1">
      <alignment horizontal="left" vertical="center" wrapText="1"/>
      <protection locked="0"/>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18" fillId="0" borderId="0" xfId="55" applyFont="1" applyBorder="1" applyAlignment="1">
      <alignment vertical="center" wrapText="1"/>
    </xf>
    <xf numFmtId="0" fontId="0" fillId="0" borderId="5" xfId="0" applyNumberFormat="1" applyFill="1" applyBorder="1" applyAlignment="1" applyProtection="1">
      <alignment vertical="center"/>
    </xf>
    <xf numFmtId="0" fontId="6" fillId="0" borderId="5" xfId="47"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6" fillId="0" borderId="5" xfId="54" applyNumberFormat="1" applyFont="1" applyFill="1" applyBorder="1" applyAlignment="1" applyProtection="1">
      <alignment horizontal="left" vertical="top" wrapText="1"/>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0" fontId="66" fillId="0" borderId="0" xfId="54" applyFont="1" applyFill="1" applyAlignment="1" applyProtection="1">
      <alignment vertical="center" wrapText="1"/>
    </xf>
    <xf numFmtId="0" fontId="66" fillId="0" borderId="0" xfId="55" applyFont="1" applyBorder="1" applyAlignment="1">
      <alignment vertical="center" wrapText="1"/>
    </xf>
    <xf numFmtId="0" fontId="6" fillId="9" borderId="5" xfId="53" applyNumberFormat="1" applyFont="1" applyFill="1" applyBorder="1" applyAlignment="1" applyProtection="1">
      <alignment horizontal="left" vertical="center" wrapText="1"/>
      <protection locked="0"/>
    </xf>
    <xf numFmtId="0" fontId="56" fillId="0" borderId="0" xfId="47" applyFont="1" applyFill="1" applyBorder="1" applyAlignment="1" applyProtection="1">
      <alignment vertical="center" wrapText="1"/>
    </xf>
    <xf numFmtId="0" fontId="6" fillId="7" borderId="0" xfId="54" applyFont="1" applyFill="1" applyBorder="1" applyAlignment="1" applyProtection="1">
      <alignment horizontal="right" vertical="center" wrapText="1"/>
    </xf>
    <xf numFmtId="0" fontId="6" fillId="7" borderId="0" xfId="54" applyFont="1" applyFill="1" applyBorder="1" applyAlignment="1" applyProtection="1">
      <alignment horizontal="center" vertical="center" wrapText="1"/>
    </xf>
    <xf numFmtId="0" fontId="6" fillId="7" borderId="0" xfId="54" applyFont="1" applyFill="1" applyBorder="1" applyAlignment="1" applyProtection="1">
      <alignment horizontal="right" vertical="center"/>
    </xf>
    <xf numFmtId="49" fontId="74" fillId="0" borderId="0" xfId="35" applyFont="1" applyAlignment="1">
      <alignment vertical="top"/>
    </xf>
    <xf numFmtId="49" fontId="40" fillId="13" borderId="15" xfId="35" applyFont="1" applyFill="1" applyBorder="1" applyAlignment="1" applyProtection="1">
      <alignment horizontal="left" vertical="center" indent="3"/>
    </xf>
    <xf numFmtId="49" fontId="43" fillId="13" borderId="14" xfId="35" applyFont="1" applyFill="1" applyBorder="1" applyAlignment="1" applyProtection="1">
      <alignment horizontal="center" vertical="top"/>
    </xf>
    <xf numFmtId="0" fontId="53" fillId="0" borderId="0" xfId="54" applyFont="1" applyFill="1" applyAlignment="1" applyProtection="1">
      <alignment horizontal="right" vertical="top" wrapText="1"/>
    </xf>
    <xf numFmtId="49" fontId="40" fillId="13" borderId="15" xfId="35" applyFont="1" applyFill="1" applyBorder="1" applyAlignment="1" applyProtection="1">
      <alignment horizontal="left" vertical="center" indent="2"/>
    </xf>
    <xf numFmtId="0" fontId="6" fillId="0" borderId="0" xfId="54" applyFont="1" applyFill="1" applyAlignment="1" applyProtection="1">
      <alignment horizontal="left" vertical="center" wrapText="1" indent="1"/>
    </xf>
    <xf numFmtId="0" fontId="6" fillId="0" borderId="0" xfId="54" applyFont="1" applyFill="1" applyAlignment="1" applyProtection="1">
      <alignment horizontal="left" vertical="center" wrapText="1" indent="2"/>
    </xf>
    <xf numFmtId="0" fontId="0" fillId="0" borderId="5" xfId="54"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49" fontId="40" fillId="13" borderId="15" xfId="35" applyFont="1" applyFill="1" applyBorder="1" applyAlignment="1" applyProtection="1">
      <alignment horizontal="left" vertical="center"/>
    </xf>
    <xf numFmtId="49" fontId="0" fillId="7" borderId="13" xfId="54" applyNumberFormat="1" applyFont="1" applyFill="1" applyBorder="1" applyAlignment="1" applyProtection="1">
      <alignment horizontal="center" vertical="center" wrapText="1"/>
    </xf>
    <xf numFmtId="0" fontId="6" fillId="0" borderId="23" xfId="54" applyFont="1" applyFill="1" applyBorder="1" applyAlignment="1" applyProtection="1">
      <alignment vertical="center" wrapText="1"/>
    </xf>
    <xf numFmtId="0" fontId="103" fillId="0" borderId="0" xfId="54" applyFont="1" applyFill="1" applyAlignment="1" applyProtection="1">
      <alignment vertical="center" wrapText="1"/>
    </xf>
    <xf numFmtId="49" fontId="0" fillId="7" borderId="16" xfId="54" applyNumberFormat="1" applyFont="1" applyFill="1" applyBorder="1" applyAlignment="1" applyProtection="1">
      <alignment horizontal="center" vertical="center" wrapText="1"/>
    </xf>
    <xf numFmtId="0" fontId="6" fillId="13" borderId="25" xfId="54" applyFont="1" applyFill="1" applyBorder="1" applyAlignment="1" applyProtection="1">
      <alignment vertical="center" wrapText="1"/>
    </xf>
    <xf numFmtId="0" fontId="0" fillId="7" borderId="13" xfId="52" applyFont="1" applyFill="1" applyBorder="1" applyAlignment="1" applyProtection="1">
      <alignment horizontal="right" vertical="center" wrapText="1" indent="1"/>
    </xf>
    <xf numFmtId="49" fontId="6" fillId="0" borderId="23" xfId="35" applyBorder="1">
      <alignment vertical="top"/>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49"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0"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protection locked="0"/>
    </xf>
    <xf numFmtId="49" fontId="6" fillId="9" borderId="5" xfId="0" applyNumberFormat="1" applyFont="1" applyFill="1" applyBorder="1" applyAlignment="1" applyProtection="1">
      <alignment horizontal="left" vertical="center" wrapText="1" indent="1"/>
      <protection locked="0"/>
    </xf>
    <xf numFmtId="49" fontId="0" fillId="9" borderId="14" xfId="53" applyNumberFormat="1" applyFont="1" applyFill="1" applyBorder="1" applyAlignment="1" applyProtection="1">
      <alignment horizontal="left" vertical="center" wrapText="1"/>
      <protection locked="0"/>
    </xf>
    <xf numFmtId="0" fontId="102" fillId="7" borderId="0" xfId="52" applyFont="1" applyFill="1" applyBorder="1" applyAlignment="1" applyProtection="1">
      <alignment horizontal="right" vertical="center" wrapText="1" indent="1"/>
    </xf>
    <xf numFmtId="0" fontId="103" fillId="0" borderId="0" xfId="53" applyNumberFormat="1" applyFont="1" applyFill="1" applyBorder="1" applyAlignment="1" applyProtection="1">
      <alignment vertical="center" wrapText="1"/>
    </xf>
    <xf numFmtId="4" fontId="0" fillId="9" borderId="5" xfId="30" applyNumberFormat="1" applyFont="1" applyFill="1" applyBorder="1" applyAlignment="1" applyProtection="1">
      <alignment horizontal="right" vertical="center" wrapText="1"/>
      <protection locked="0"/>
    </xf>
    <xf numFmtId="0" fontId="102" fillId="0" borderId="0" xfId="0" applyNumberFormat="1" applyFont="1" applyFill="1" applyBorder="1" applyAlignment="1" applyProtection="1">
      <alignment horizontal="center" vertical="center"/>
    </xf>
    <xf numFmtId="0" fontId="0" fillId="0" borderId="0" xfId="0" applyNumberFormat="1">
      <alignment vertical="top"/>
    </xf>
    <xf numFmtId="0" fontId="0" fillId="0" borderId="0" xfId="0" applyNumberFormat="1">
      <alignment vertical="top"/>
    </xf>
    <xf numFmtId="0" fontId="0" fillId="0" borderId="0" xfId="0" applyNumberFormat="1">
      <alignment vertical="top"/>
    </xf>
    <xf numFmtId="49" fontId="6" fillId="7" borderId="0" xfId="52" applyNumberFormat="1" applyFont="1" applyFill="1" applyBorder="1" applyAlignment="1" applyProtection="1">
      <alignment horizontal="right" vertical="top" wrapText="1"/>
    </xf>
    <xf numFmtId="165" fontId="0" fillId="2" borderId="5" xfId="0" applyNumberFormat="1" applyFill="1" applyBorder="1" applyAlignment="1" applyProtection="1">
      <alignment horizontal="right" vertical="center"/>
      <protection locked="0"/>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0" fillId="0" borderId="0" xfId="0" applyNumberFormat="1" applyAlignment="1">
      <alignment vertical="center"/>
    </xf>
    <xf numFmtId="0" fontId="6"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6" fillId="8" borderId="5" xfId="53" applyNumberFormat="1" applyFont="1" applyFill="1" applyBorder="1" applyAlignment="1" applyProtection="1">
      <alignment horizontal="left" vertical="center" wrapText="1"/>
    </xf>
    <xf numFmtId="49" fontId="6" fillId="0" borderId="5"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6" fillId="0" borderId="5" xfId="53" applyNumberFormat="1"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14" fontId="49" fillId="0" borderId="5" xfId="53" applyNumberFormat="1" applyFont="1" applyFill="1" applyBorder="1" applyAlignment="1" applyProtection="1">
      <alignment horizontal="center" vertical="center" wrapText="1"/>
    </xf>
    <xf numFmtId="22" fontId="6" fillId="0" borderId="0" xfId="49" applyNumberFormat="1" applyFont="1" applyAlignment="1" applyProtection="1">
      <alignment horizontal="left" vertical="center" wrapText="1"/>
    </xf>
    <xf numFmtId="0" fontId="0" fillId="0" borderId="0" xfId="0" applyNumberFormat="1">
      <alignment vertical="top"/>
    </xf>
    <xf numFmtId="49" fontId="0" fillId="8" borderId="5" xfId="53" applyNumberFormat="1" applyFont="1" applyFill="1" applyBorder="1" applyAlignment="1" applyProtection="1">
      <alignment horizontal="left" vertical="center" wrapText="1" indent="1"/>
    </xf>
    <xf numFmtId="49" fontId="33" fillId="0" borderId="5" xfId="33" applyNumberFormat="1" applyFont="1" applyFill="1" applyBorder="1" applyAlignment="1" applyProtection="1">
      <alignment horizontal="center" vertical="center" wrapText="1"/>
    </xf>
    <xf numFmtId="49" fontId="6"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0" fontId="69" fillId="9" borderId="5" xfId="30" applyNumberFormat="1" applyFont="1" applyFill="1" applyBorder="1" applyAlignment="1" applyProtection="1">
      <alignment horizontal="left" vertical="center" wrapText="1"/>
      <protection locked="0"/>
    </xf>
    <xf numFmtId="49" fontId="0" fillId="12" borderId="47" xfId="0" applyFont="1" applyFill="1" applyBorder="1" applyAlignment="1">
      <alignment horizontal="center" vertical="center"/>
    </xf>
    <xf numFmtId="49" fontId="69" fillId="2" borderId="5" xfId="30" applyNumberFormat="1" applyFont="1" applyFill="1" applyBorder="1" applyAlignment="1" applyProtection="1">
      <alignment horizontal="left" vertical="center" wrapText="1"/>
      <protection locked="0"/>
    </xf>
    <xf numFmtId="0" fontId="18" fillId="0" borderId="0" xfId="22" applyFont="1" applyFill="1" applyBorder="1" applyAlignment="1" applyProtection="1">
      <alignment horizontal="left" vertical="top" wrapText="1"/>
    </xf>
    <xf numFmtId="49" fontId="69" fillId="0" borderId="0" xfId="30" applyNumberFormat="1" applyFont="1" applyBorder="1" applyProtection="1">
      <alignment vertical="top"/>
    </xf>
    <xf numFmtId="49" fontId="0" fillId="0" borderId="0" xfId="0" applyBorder="1">
      <alignment vertical="top"/>
    </xf>
    <xf numFmtId="0" fontId="14" fillId="7" borderId="0" xfId="43" applyNumberFormat="1" applyFont="1" applyFill="1" applyBorder="1" applyAlignment="1">
      <alignment horizontal="justify" vertical="top" wrapText="1"/>
    </xf>
    <xf numFmtId="49" fontId="69" fillId="0" borderId="0" xfId="30" applyNumberFormat="1" applyBorder="1" applyAlignment="1" applyProtection="1">
      <alignment vertical="center"/>
    </xf>
    <xf numFmtId="0" fontId="18" fillId="0" borderId="0" xfId="22" applyFont="1" applyFill="1" applyBorder="1" applyAlignment="1" applyProtection="1">
      <alignment horizontal="right" vertical="top" wrapText="1" indent="1"/>
    </xf>
    <xf numFmtId="0" fontId="18" fillId="0" borderId="0" xfId="22" applyFont="1" applyFill="1" applyBorder="1" applyAlignment="1" applyProtection="1">
      <alignment horizontal="right" vertical="top" wrapText="1"/>
    </xf>
    <xf numFmtId="49" fontId="14" fillId="7" borderId="0" xfId="43" applyFont="1" applyFill="1" applyBorder="1" applyAlignment="1">
      <alignment horizontal="left" wrapText="1"/>
    </xf>
    <xf numFmtId="49" fontId="14" fillId="7" borderId="0" xfId="43" applyFont="1" applyFill="1" applyBorder="1" applyAlignment="1">
      <alignment horizontal="justify" vertical="justify" wrapText="1"/>
    </xf>
    <xf numFmtId="0" fontId="0" fillId="0" borderId="0" xfId="0" applyNumberFormat="1">
      <alignment vertical="top"/>
    </xf>
    <xf numFmtId="0" fontId="0" fillId="0" borderId="0" xfId="0" applyNumberFormat="1" applyAlignment="1">
      <alignment vertical="center"/>
    </xf>
    <xf numFmtId="0" fontId="14" fillId="7" borderId="0" xfId="43" applyNumberFormat="1" applyFont="1" applyFill="1" applyBorder="1" applyAlignment="1" applyProtection="1">
      <alignment horizontal="justify" vertical="top" wrapText="1"/>
    </xf>
    <xf numFmtId="49" fontId="14" fillId="7" borderId="0" xfId="43" applyFont="1" applyFill="1" applyBorder="1" applyAlignment="1">
      <alignment horizontal="left" vertical="top" wrapText="1" indent="1"/>
    </xf>
    <xf numFmtId="0" fontId="18" fillId="14" borderId="34" xfId="28" applyNumberFormat="1" applyFont="1" applyFill="1" applyBorder="1" applyAlignment="1" applyProtection="1">
      <alignment horizontal="left" vertical="center" wrapText="1" indent="1"/>
    </xf>
    <xf numFmtId="0" fontId="18" fillId="14" borderId="35" xfId="28" applyNumberFormat="1" applyFont="1" applyFill="1" applyBorder="1" applyAlignment="1" applyProtection="1">
      <alignment horizontal="left" vertical="center" wrapText="1" indent="1"/>
    </xf>
    <xf numFmtId="0" fontId="14" fillId="7" borderId="0" xfId="43" applyNumberFormat="1" applyFont="1" applyFill="1" applyBorder="1" applyAlignment="1">
      <alignment horizontal="justify" vertical="center" wrapText="1"/>
    </xf>
    <xf numFmtId="49" fontId="14" fillId="7" borderId="27" xfId="43" applyFont="1" applyFill="1" applyBorder="1" applyAlignment="1">
      <alignment vertical="center" wrapText="1"/>
    </xf>
    <xf numFmtId="49" fontId="14" fillId="7" borderId="0" xfId="43" applyFont="1" applyFill="1" applyBorder="1" applyAlignment="1">
      <alignment vertical="center" wrapText="1"/>
    </xf>
    <xf numFmtId="49" fontId="14" fillId="7" borderId="27" xfId="43" applyFont="1" applyFill="1" applyBorder="1" applyAlignment="1">
      <alignment horizontal="left" vertical="center" wrapText="1"/>
    </xf>
    <xf numFmtId="49" fontId="14" fillId="7" borderId="0" xfId="43" applyFont="1" applyFill="1" applyBorder="1" applyAlignment="1">
      <alignment horizontal="left" vertical="center" wrapText="1"/>
    </xf>
    <xf numFmtId="0" fontId="18" fillId="0" borderId="14" xfId="55" applyFont="1" applyBorder="1" applyAlignment="1">
      <alignment horizontal="center" vertical="center" wrapText="1"/>
    </xf>
    <xf numFmtId="0" fontId="18" fillId="0" borderId="13" xfId="55" applyFont="1" applyBorder="1" applyAlignment="1">
      <alignment horizontal="center" vertical="center" wrapText="1"/>
    </xf>
    <xf numFmtId="0" fontId="8" fillId="0" borderId="0" xfId="52" applyFont="1" applyAlignment="1" applyProtection="1">
      <alignment horizontal="left" vertical="top" wrapText="1"/>
    </xf>
    <xf numFmtId="0" fontId="6" fillId="7" borderId="0" xfId="52" applyNumberFormat="1" applyFont="1" applyFill="1" applyBorder="1" applyAlignment="1" applyProtection="1">
      <alignment horizontal="left" vertical="top" wrapText="1"/>
    </xf>
    <xf numFmtId="167" fontId="6" fillId="0" borderId="13" xfId="54" applyNumberFormat="1" applyFont="1" applyFill="1" applyBorder="1" applyAlignment="1" applyProtection="1">
      <alignment horizontal="center" vertical="center" wrapText="1"/>
    </xf>
    <xf numFmtId="167" fontId="6" fillId="0" borderId="14" xfId="54" applyNumberFormat="1" applyFont="1" applyFill="1" applyBorder="1" applyAlignment="1" applyProtection="1">
      <alignment horizontal="center" vertical="center" wrapText="1"/>
    </xf>
    <xf numFmtId="167" fontId="6" fillId="0" borderId="5" xfId="54" applyNumberFormat="1" applyFont="1" applyFill="1" applyBorder="1" applyAlignment="1" applyProtection="1">
      <alignment horizontal="center" vertical="center" wrapText="1"/>
    </xf>
    <xf numFmtId="49" fontId="29" fillId="0" borderId="15" xfId="33" applyNumberFormat="1" applyFont="1" applyFill="1" applyBorder="1" applyAlignment="1" applyProtection="1">
      <alignment horizontal="center" vertical="center" wrapText="1"/>
    </xf>
    <xf numFmtId="0" fontId="18" fillId="0" borderId="14" xfId="32" applyFont="1" applyFill="1" applyBorder="1" applyAlignment="1" applyProtection="1">
      <alignment horizontal="left" vertical="center" wrapText="1" indent="1"/>
    </xf>
    <xf numFmtId="0" fontId="18" fillId="0" borderId="5" xfId="32" applyFont="1" applyFill="1" applyBorder="1" applyAlignment="1" applyProtection="1">
      <alignment horizontal="left" vertical="center" wrapText="1" indent="1"/>
    </xf>
    <xf numFmtId="0" fontId="18" fillId="0" borderId="13" xfId="32" applyFont="1" applyFill="1" applyBorder="1" applyAlignment="1" applyProtection="1">
      <alignment horizontal="left" vertical="center" wrapText="1" indent="1"/>
    </xf>
    <xf numFmtId="0" fontId="6" fillId="0" borderId="0" xfId="54"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4" fontId="6" fillId="0" borderId="5" xfId="34"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0" fontId="33" fillId="0" borderId="20" xfId="54" applyFont="1" applyFill="1" applyBorder="1" applyAlignment="1" applyProtection="1">
      <alignment horizontal="center" vertical="center" wrapText="1"/>
    </xf>
    <xf numFmtId="0" fontId="6" fillId="8" borderId="16" xfId="54" applyNumberFormat="1" applyFont="1" applyFill="1" applyBorder="1" applyAlignment="1" applyProtection="1">
      <alignment horizontal="left" vertical="center" wrapText="1" indent="1"/>
    </xf>
    <xf numFmtId="0" fontId="6" fillId="8" borderId="28" xfId="54" applyNumberFormat="1" applyFont="1" applyFill="1" applyBorder="1" applyAlignment="1" applyProtection="1">
      <alignment horizontal="left" vertical="center" wrapText="1" indent="1"/>
    </xf>
    <xf numFmtId="14" fontId="33" fillId="0" borderId="16" xfId="53" applyNumberFormat="1" applyFont="1" applyFill="1" applyBorder="1" applyAlignment="1" applyProtection="1">
      <alignment horizontal="center" vertical="center" wrapText="1"/>
    </xf>
    <xf numFmtId="14" fontId="33" fillId="0" borderId="28"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102" fillId="0" borderId="0" xfId="0" applyNumberFormat="1" applyFont="1" applyFill="1" applyBorder="1" applyAlignment="1">
      <alignment horizontal="right" vertical="center"/>
    </xf>
    <xf numFmtId="0" fontId="102" fillId="0" borderId="0" xfId="0" applyNumberFormat="1" applyFont="1" applyFill="1" applyBorder="1" applyAlignment="1" applyProtection="1">
      <alignment horizontal="center" vertical="center"/>
    </xf>
    <xf numFmtId="0" fontId="56" fillId="0" borderId="20" xfId="32" applyFont="1" applyFill="1" applyBorder="1" applyAlignment="1" applyProtection="1">
      <alignment horizontal="left" vertical="center" wrapText="1" indent="1"/>
    </xf>
    <xf numFmtId="0" fontId="56" fillId="0" borderId="28" xfId="32" applyFont="1" applyFill="1" applyBorder="1" applyAlignment="1" applyProtection="1">
      <alignment horizontal="left" vertical="center" wrapText="1" indent="1"/>
    </xf>
    <xf numFmtId="0" fontId="56" fillId="0" borderId="24" xfId="32" applyFont="1" applyFill="1" applyBorder="1" applyAlignment="1" applyProtection="1">
      <alignment horizontal="left" vertical="center" wrapText="1" indent="1"/>
    </xf>
    <xf numFmtId="0" fontId="56" fillId="0" borderId="0" xfId="47" applyFont="1" applyFill="1" applyBorder="1" applyAlignment="1" applyProtection="1">
      <alignment horizontal="right" vertical="center" wrapText="1"/>
    </xf>
    <xf numFmtId="0" fontId="56" fillId="0" borderId="17" xfId="47" applyFont="1" applyFill="1" applyBorder="1" applyAlignment="1" applyProtection="1">
      <alignment horizontal="right" vertical="center" wrapText="1"/>
    </xf>
    <xf numFmtId="0" fontId="6" fillId="0" borderId="5" xfId="47" applyFont="1" applyFill="1" applyBorder="1" applyAlignment="1" applyProtection="1">
      <alignment horizontal="right" vertical="center" wrapText="1"/>
    </xf>
    <xf numFmtId="49" fontId="29" fillId="7" borderId="17" xfId="33" applyNumberFormat="1" applyFont="1" applyFill="1" applyBorder="1" applyAlignment="1" applyProtection="1">
      <alignment horizontal="center"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5" xfId="0" applyNumberFormat="1" applyBorder="1" applyAlignment="1">
      <alignment horizontal="center" vertical="center" wrapText="1"/>
    </xf>
    <xf numFmtId="0" fontId="0" fillId="0" borderId="5" xfId="0" applyNumberFormat="1" applyBorder="1" applyAlignment="1">
      <alignment horizontal="center" vertical="center"/>
    </xf>
    <xf numFmtId="49" fontId="0" fillId="0" borderId="5" xfId="0" applyBorder="1">
      <alignment vertical="top"/>
    </xf>
    <xf numFmtId="49" fontId="6" fillId="8" borderId="16" xfId="33" applyNumberFormat="1" applyFont="1" applyFill="1" applyBorder="1" applyAlignment="1" applyProtection="1">
      <alignment horizontal="left" vertical="center" wrapText="1"/>
    </xf>
    <xf numFmtId="49" fontId="6" fillId="8" borderId="28" xfId="33" applyNumberFormat="1" applyFont="1" applyFill="1" applyBorder="1" applyAlignment="1" applyProtection="1">
      <alignment horizontal="left" vertical="center" wrapText="1"/>
    </xf>
    <xf numFmtId="49" fontId="6" fillId="8" borderId="26" xfId="33"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6"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6" fillId="8" borderId="16" xfId="53" applyNumberFormat="1" applyFont="1" applyFill="1" applyBorder="1" applyAlignment="1" applyProtection="1">
      <alignment horizontal="left" vertical="center" wrapText="1"/>
    </xf>
    <xf numFmtId="0" fontId="6" fillId="8" borderId="28" xfId="53" applyNumberFormat="1" applyFont="1" applyFill="1" applyBorder="1" applyAlignment="1" applyProtection="1">
      <alignment horizontal="left" vertical="center" wrapText="1"/>
    </xf>
    <xf numFmtId="0" fontId="6" fillId="8" borderId="26" xfId="53" applyNumberFormat="1" applyFont="1" applyFill="1" applyBorder="1" applyAlignment="1" applyProtection="1">
      <alignment horizontal="left" vertical="center" wrapText="1"/>
    </xf>
    <xf numFmtId="0" fontId="6"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6"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6" fillId="8" borderId="5" xfId="53" applyNumberFormat="1" applyFont="1" applyFill="1" applyBorder="1" applyAlignment="1" applyProtection="1">
      <alignment horizontal="center" vertical="center" wrapText="1"/>
    </xf>
    <xf numFmtId="0" fontId="0" fillId="8" borderId="5" xfId="0" applyNumberFormat="1" applyFill="1" applyBorder="1" applyAlignment="1" applyProtection="1">
      <alignment horizontal="left" vertical="center" wrapText="1"/>
    </xf>
    <xf numFmtId="0" fontId="6" fillId="0" borderId="0" xfId="54" applyFont="1" applyFill="1" applyAlignment="1" applyProtection="1">
      <alignment horizontal="left" vertical="top" wrapText="1"/>
    </xf>
    <xf numFmtId="0" fontId="18" fillId="0" borderId="14" xfId="55" applyFont="1" applyFill="1" applyBorder="1" applyAlignment="1">
      <alignment horizontal="left" vertical="center" wrapText="1" indent="1"/>
    </xf>
    <xf numFmtId="0" fontId="18" fillId="0" borderId="5" xfId="55" applyFont="1" applyFill="1" applyBorder="1" applyAlignment="1">
      <alignment horizontal="left" vertical="center" wrapText="1" indent="1"/>
    </xf>
    <xf numFmtId="0" fontId="18"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74" fillId="0" borderId="0" xfId="54" applyFont="1" applyFill="1" applyBorder="1" applyAlignment="1" applyProtection="1">
      <alignment horizontal="center" vertical="center" wrapText="1"/>
    </xf>
    <xf numFmtId="4" fontId="6" fillId="8" borderId="5" xfId="30" applyNumberFormat="1" applyFont="1" applyFill="1" applyBorder="1" applyAlignment="1" applyProtection="1">
      <alignment horizontal="left" vertical="center" wrapText="1"/>
    </xf>
    <xf numFmtId="0" fontId="6" fillId="9" borderId="5" xfId="54" applyNumberFormat="1" applyFont="1" applyFill="1" applyBorder="1" applyAlignment="1" applyProtection="1">
      <alignment horizontal="left" vertical="center" wrapText="1"/>
      <protection locked="0"/>
    </xf>
    <xf numFmtId="0" fontId="6" fillId="9" borderId="13" xfId="54" applyNumberFormat="1" applyFont="1" applyFill="1" applyBorder="1" applyAlignment="1" applyProtection="1">
      <alignment horizontal="left" vertical="center" wrapText="1"/>
      <protection locked="0"/>
    </xf>
    <xf numFmtId="0" fontId="6" fillId="9" borderId="15" xfId="54" applyNumberFormat="1" applyFont="1" applyFill="1" applyBorder="1" applyAlignment="1" applyProtection="1">
      <alignment horizontal="left" vertical="center" wrapText="1"/>
      <protection locked="0"/>
    </xf>
    <xf numFmtId="0" fontId="6" fillId="9" borderId="14" xfId="54"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49" fontId="37" fillId="9" borderId="5" xfId="53" applyNumberFormat="1" applyFont="1" applyFill="1" applyBorder="1" applyAlignment="1" applyProtection="1">
      <alignment horizontal="center" vertical="center" wrapText="1"/>
      <protection locked="0"/>
    </xf>
    <xf numFmtId="49" fontId="6" fillId="11" borderId="5" xfId="53" applyNumberFormat="1" applyFont="1" applyFill="1" applyBorder="1" applyAlignment="1" applyProtection="1">
      <alignment horizontal="center" vertical="center" wrapText="1"/>
    </xf>
    <xf numFmtId="0" fontId="6" fillId="12" borderId="13" xfId="47" applyFont="1" applyFill="1" applyBorder="1" applyAlignment="1" applyProtection="1">
      <alignment horizontal="center" vertical="center" wrapText="1"/>
    </xf>
    <xf numFmtId="0" fontId="6" fillId="12" borderId="15" xfId="47" applyFont="1" applyFill="1" applyBorder="1" applyAlignment="1" applyProtection="1">
      <alignment horizontal="center" vertical="center" wrapText="1"/>
    </xf>
    <xf numFmtId="0" fontId="6" fillId="12" borderId="14" xfId="47"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18" fillId="0" borderId="15" xfId="55" applyFont="1" applyBorder="1" applyAlignment="1">
      <alignment horizontal="left" vertical="center" wrapText="1" indent="1"/>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6" fillId="0" borderId="16" xfId="54" applyNumberFormat="1" applyFont="1" applyFill="1" applyBorder="1" applyAlignment="1" applyProtection="1">
      <alignment horizontal="left" vertical="top" wrapText="1"/>
    </xf>
    <xf numFmtId="0" fontId="6" fillId="0" borderId="28" xfId="54" applyNumberFormat="1" applyFont="1" applyFill="1" applyBorder="1" applyAlignment="1" applyProtection="1">
      <alignment horizontal="left" vertical="top" wrapText="1"/>
    </xf>
    <xf numFmtId="0" fontId="6" fillId="0" borderId="26" xfId="54" applyNumberFormat="1" applyFont="1" applyFill="1" applyBorder="1" applyAlignment="1" applyProtection="1">
      <alignment horizontal="left" vertical="top" wrapText="1"/>
    </xf>
    <xf numFmtId="0" fontId="56" fillId="0" borderId="0" xfId="53" applyNumberFormat="1" applyFont="1" applyFill="1" applyBorder="1" applyAlignment="1" applyProtection="1">
      <alignment horizontal="left" vertical="center" wrapText="1" indent="1"/>
    </xf>
    <xf numFmtId="0" fontId="6" fillId="8" borderId="5" xfId="53" applyNumberFormat="1" applyFont="1" applyFill="1" applyBorder="1" applyAlignment="1" applyProtection="1">
      <alignment horizontal="left" vertical="center" wrapText="1" indent="1"/>
    </xf>
    <xf numFmtId="0" fontId="33"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0" fillId="13" borderId="16" xfId="0" applyFont="1" applyFill="1" applyBorder="1" applyAlignment="1" applyProtection="1">
      <alignment horizontal="center" vertical="center" textRotation="90" wrapText="1"/>
    </xf>
    <xf numFmtId="49" fontId="40" fillId="13" borderId="28" xfId="0" applyFont="1" applyFill="1" applyBorder="1" applyAlignment="1" applyProtection="1">
      <alignment horizontal="center" vertical="center" textRotation="90" wrapText="1"/>
    </xf>
    <xf numFmtId="49" fontId="40" fillId="13" borderId="26" xfId="0" applyFont="1" applyFill="1" applyBorder="1" applyAlignment="1" applyProtection="1">
      <alignment horizontal="center" vertical="center" textRotation="90" wrapText="1"/>
    </xf>
    <xf numFmtId="0" fontId="6" fillId="7" borderId="5" xfId="54" applyFont="1" applyFill="1" applyBorder="1" applyAlignment="1" applyProtection="1">
      <alignment horizontal="center" vertical="center" wrapText="1"/>
    </xf>
    <xf numFmtId="0" fontId="0" fillId="7" borderId="13" xfId="101" applyNumberFormat="1" applyFont="1" applyFill="1" applyBorder="1" applyAlignment="1" applyProtection="1">
      <alignment horizontal="center" vertical="center" wrapText="1"/>
    </xf>
    <xf numFmtId="0" fontId="0" fillId="7" borderId="15" xfId="101" applyNumberFormat="1" applyFont="1" applyFill="1" applyBorder="1" applyAlignment="1" applyProtection="1">
      <alignment horizontal="center" vertical="center" wrapText="1"/>
    </xf>
    <xf numFmtId="0" fontId="0" fillId="7" borderId="14" xfId="101" applyNumberFormat="1" applyFont="1" applyFill="1" applyBorder="1" applyAlignment="1" applyProtection="1">
      <alignment horizontal="center" vertical="center" wrapText="1"/>
    </xf>
    <xf numFmtId="0" fontId="6" fillId="12" borderId="13" xfId="45" applyFont="1" applyFill="1" applyBorder="1" applyAlignment="1" applyProtection="1">
      <alignment horizontal="center" vertical="center" wrapText="1"/>
    </xf>
    <xf numFmtId="0" fontId="6" fillId="12" borderId="14" xfId="45" applyFont="1" applyFill="1" applyBorder="1" applyAlignment="1" applyProtection="1">
      <alignment horizontal="center" vertical="center" wrapText="1"/>
    </xf>
    <xf numFmtId="0" fontId="6" fillId="12" borderId="16" xfId="45" applyFont="1" applyFill="1" applyBorder="1" applyAlignment="1" applyProtection="1">
      <alignment horizontal="center" vertical="center" wrapText="1"/>
    </xf>
    <xf numFmtId="0" fontId="6" fillId="12" borderId="26" xfId="45" applyFont="1" applyFill="1" applyBorder="1" applyAlignment="1" applyProtection="1">
      <alignment horizontal="center" vertical="center" wrapText="1"/>
    </xf>
    <xf numFmtId="49" fontId="56" fillId="0" borderId="0" xfId="53" applyNumberFormat="1" applyFont="1" applyFill="1" applyBorder="1" applyAlignment="1" applyProtection="1">
      <alignment horizontal="left" vertical="center" wrapText="1" indent="1"/>
    </xf>
    <xf numFmtId="49" fontId="69" fillId="9" borderId="13" xfId="30" applyNumberFormat="1" applyFont="1" applyFill="1" applyBorder="1" applyAlignment="1" applyProtection="1">
      <alignment horizontal="left" vertical="center" wrapText="1" indent="1"/>
      <protection locked="0"/>
    </xf>
    <xf numFmtId="49" fontId="69" fillId="9" borderId="15" xfId="30" applyNumberFormat="1" applyFont="1" applyFill="1" applyBorder="1" applyAlignment="1" applyProtection="1">
      <alignment horizontal="left" vertical="center" wrapText="1" indent="1"/>
      <protection locked="0"/>
    </xf>
    <xf numFmtId="49" fontId="69" fillId="9" borderId="14" xfId="30" applyNumberFormat="1" applyFont="1" applyFill="1" applyBorder="1" applyAlignment="1" applyProtection="1">
      <alignment horizontal="left" vertical="center" wrapText="1" indent="1"/>
      <protection locked="0"/>
    </xf>
    <xf numFmtId="49" fontId="40" fillId="13" borderId="5" xfId="0" applyFont="1" applyFill="1" applyBorder="1" applyAlignment="1" applyProtection="1">
      <alignment horizontal="center" vertical="center" textRotation="90" wrapText="1"/>
    </xf>
    <xf numFmtId="0" fontId="47" fillId="0" borderId="0" xfId="47"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29" fillId="7" borderId="15" xfId="33" applyNumberFormat="1" applyFont="1" applyFill="1" applyBorder="1" applyAlignment="1" applyProtection="1">
      <alignment horizontal="center" vertical="center" wrapText="1"/>
    </xf>
    <xf numFmtId="0" fontId="33" fillId="0" borderId="0" xfId="54" applyFont="1" applyFill="1" applyBorder="1" applyAlignment="1" applyProtection="1">
      <alignment horizontal="center" vertical="center" wrapText="1"/>
    </xf>
    <xf numFmtId="0" fontId="47" fillId="0" borderId="17" xfId="47" applyFont="1" applyFill="1" applyBorder="1" applyAlignment="1" applyProtection="1">
      <alignment horizontal="center" vertical="center" wrapText="1"/>
    </xf>
    <xf numFmtId="0" fontId="6" fillId="0" borderId="23"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1" fillId="0" borderId="0" xfId="54" applyFont="1" applyFill="1" applyAlignment="1" applyProtection="1">
      <alignment horizontal="center" vertical="center" wrapText="1"/>
    </xf>
    <xf numFmtId="0" fontId="33" fillId="7" borderId="0" xfId="54" applyFont="1" applyFill="1" applyBorder="1" applyAlignment="1" applyProtection="1">
      <alignment horizontal="center" vertical="center" wrapText="1"/>
    </xf>
    <xf numFmtId="0" fontId="6" fillId="12" borderId="5" xfId="47"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7" borderId="5" xfId="101" applyNumberFormat="1" applyFont="1" applyFill="1" applyBorder="1" applyAlignment="1" applyProtection="1">
      <alignment horizontal="center" vertical="center" wrapText="1"/>
    </xf>
    <xf numFmtId="0" fontId="29" fillId="7" borderId="0" xfId="33" applyNumberFormat="1" applyFont="1" applyFill="1" applyBorder="1" applyAlignment="1" applyProtection="1">
      <alignment horizontal="center" vertical="center" wrapText="1"/>
    </xf>
    <xf numFmtId="0" fontId="6" fillId="8" borderId="5" xfId="47" applyNumberFormat="1" applyFont="1" applyFill="1" applyBorder="1" applyAlignment="1" applyProtection="1">
      <alignment horizontal="left" vertical="center" wrapText="1"/>
    </xf>
    <xf numFmtId="0" fontId="6" fillId="8" borderId="5" xfId="54" applyNumberFormat="1" applyFont="1" applyFill="1" applyBorder="1" applyAlignment="1" applyProtection="1">
      <alignment horizontal="left" vertical="center" wrapText="1"/>
    </xf>
    <xf numFmtId="0" fontId="6" fillId="0" borderId="16" xfId="54" applyNumberFormat="1"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0" fontId="6" fillId="7" borderId="5" xfId="54" applyNumberFormat="1" applyFont="1" applyFill="1" applyBorder="1" applyAlignment="1" applyProtection="1">
      <alignment horizontal="left" vertical="center" wrapText="1"/>
    </xf>
    <xf numFmtId="49" fontId="6" fillId="2" borderId="5" xfId="54" applyNumberFormat="1" applyFont="1" applyFill="1" applyBorder="1" applyAlignment="1" applyProtection="1">
      <alignment horizontal="left" vertical="center" wrapText="1" indent="4"/>
      <protection locked="0"/>
    </xf>
    <xf numFmtId="0" fontId="6" fillId="0" borderId="21" xfId="54" applyNumberFormat="1" applyFont="1" applyFill="1" applyBorder="1" applyAlignment="1" applyProtection="1">
      <alignment horizontal="left" vertical="center" wrapText="1"/>
    </xf>
    <xf numFmtId="0" fontId="6" fillId="0" borderId="20" xfId="54" applyNumberFormat="1" applyFont="1" applyFill="1" applyBorder="1" applyAlignment="1" applyProtection="1">
      <alignment horizontal="left" vertical="center" wrapText="1"/>
    </xf>
    <xf numFmtId="0" fontId="6" fillId="0" borderId="18" xfId="54" applyNumberFormat="1" applyFont="1" applyFill="1" applyBorder="1" applyAlignment="1" applyProtection="1">
      <alignment horizontal="left" vertical="center" wrapText="1"/>
    </xf>
    <xf numFmtId="49" fontId="6" fillId="7" borderId="5" xfId="54" applyNumberFormat="1" applyFont="1" applyFill="1" applyBorder="1" applyAlignment="1" applyProtection="1">
      <alignment horizontal="center" vertical="center" wrapText="1"/>
    </xf>
    <xf numFmtId="0" fontId="6" fillId="0" borderId="28" xfId="54" applyNumberFormat="1" applyFont="1" applyFill="1" applyBorder="1" applyAlignment="1" applyProtection="1">
      <alignment horizontal="left" vertical="center" wrapText="1"/>
    </xf>
    <xf numFmtId="0" fontId="33" fillId="0" borderId="5" xfId="54" applyFont="1" applyFill="1" applyBorder="1" applyAlignment="1" applyProtection="1">
      <alignment horizontal="center" vertical="center" wrapText="1"/>
    </xf>
    <xf numFmtId="0" fontId="6" fillId="7" borderId="5" xfId="54" applyFont="1" applyFill="1" applyBorder="1" applyAlignment="1" applyProtection="1">
      <alignment horizontal="center" vertical="center"/>
    </xf>
    <xf numFmtId="0" fontId="0" fillId="0" borderId="16" xfId="33" applyFont="1" applyFill="1" applyBorder="1" applyAlignment="1" applyProtection="1">
      <alignment horizontal="center" vertical="center" wrapText="1"/>
    </xf>
    <xf numFmtId="0" fontId="0" fillId="0" borderId="26" xfId="33" applyFont="1" applyFill="1" applyBorder="1" applyAlignment="1" applyProtection="1">
      <alignment horizontal="center" vertical="center" wrapText="1"/>
    </xf>
    <xf numFmtId="0" fontId="6" fillId="7" borderId="13" xfId="54" applyFont="1" applyFill="1" applyBorder="1" applyAlignment="1" applyProtection="1">
      <alignment horizontal="center" vertical="center" wrapText="1"/>
    </xf>
    <xf numFmtId="0" fontId="6" fillId="7" borderId="15" xfId="54" applyFont="1" applyFill="1" applyBorder="1" applyAlignment="1" applyProtection="1">
      <alignment horizontal="center" vertical="center" wrapText="1"/>
    </xf>
    <xf numFmtId="0" fontId="6" fillId="7" borderId="14" xfId="54" applyFont="1" applyFill="1" applyBorder="1" applyAlignment="1" applyProtection="1">
      <alignment horizontal="center" vertical="center" wrapText="1"/>
    </xf>
    <xf numFmtId="0" fontId="0" fillId="0" borderId="5" xfId="54" applyFont="1" applyFill="1" applyBorder="1" applyAlignment="1" applyProtection="1">
      <alignment horizontal="left" vertical="center" wrapText="1"/>
    </xf>
    <xf numFmtId="0" fontId="0" fillId="0" borderId="13" xfId="33" applyFont="1" applyFill="1" applyBorder="1" applyAlignment="1" applyProtection="1">
      <alignment horizontal="center" vertical="center" wrapText="1"/>
    </xf>
    <xf numFmtId="0" fontId="0" fillId="0" borderId="14" xfId="33" applyFont="1" applyFill="1" applyBorder="1" applyAlignment="1" applyProtection="1">
      <alignment horizontal="center" vertical="center" wrapText="1"/>
    </xf>
    <xf numFmtId="49" fontId="29" fillId="7" borderId="15" xfId="33" applyNumberFormat="1" applyFont="1" applyFill="1" applyBorder="1" applyAlignment="1" applyProtection="1">
      <alignment horizontal="center" vertical="center" wrapText="1"/>
    </xf>
    <xf numFmtId="0" fontId="37" fillId="0" borderId="5" xfId="54" applyFont="1" applyFill="1" applyBorder="1" applyAlignment="1" applyProtection="1">
      <alignment horizontal="left" vertical="center" wrapText="1"/>
    </xf>
    <xf numFmtId="0" fontId="0" fillId="0" borderId="13" xfId="54" applyFont="1" applyFill="1" applyBorder="1" applyAlignment="1" applyProtection="1">
      <alignment horizontal="center" vertical="center" wrapText="1"/>
    </xf>
    <xf numFmtId="0" fontId="0" fillId="0" borderId="14" xfId="54" applyFont="1" applyFill="1" applyBorder="1" applyAlignment="1" applyProtection="1">
      <alignment horizontal="center" vertical="center" wrapText="1"/>
    </xf>
    <xf numFmtId="0" fontId="0" fillId="0" borderId="28" xfId="54" applyFont="1" applyFill="1" applyBorder="1" applyAlignment="1" applyProtection="1">
      <alignment horizontal="left" vertical="center" wrapText="1"/>
    </xf>
    <xf numFmtId="0" fontId="37" fillId="0" borderId="28" xfId="54" applyFont="1" applyFill="1" applyBorder="1" applyAlignment="1" applyProtection="1">
      <alignment horizontal="left" vertical="center" wrapText="1"/>
    </xf>
    <xf numFmtId="0" fontId="37" fillId="0" borderId="26" xfId="54" applyFont="1" applyFill="1" applyBorder="1" applyAlignment="1" applyProtection="1">
      <alignment horizontal="left" vertical="center" wrapText="1"/>
    </xf>
    <xf numFmtId="0" fontId="32" fillId="7" borderId="20" xfId="54" applyFont="1" applyFill="1" applyBorder="1" applyAlignment="1" applyProtection="1">
      <alignment horizontal="center" vertical="top" wrapText="1"/>
    </xf>
    <xf numFmtId="49" fontId="0" fillId="7" borderId="5" xfId="54" applyNumberFormat="1" applyFont="1" applyFill="1" applyBorder="1" applyAlignment="1" applyProtection="1">
      <alignment horizontal="center" vertical="center" wrapText="1"/>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49" fontId="0" fillId="7" borderId="16" xfId="54" applyNumberFormat="1" applyFont="1" applyFill="1" applyBorder="1" applyAlignment="1" applyProtection="1">
      <alignment horizontal="center" vertical="center" wrapText="1"/>
    </xf>
    <xf numFmtId="49" fontId="0" fillId="7" borderId="26" xfId="54" applyNumberFormat="1" applyFont="1" applyFill="1" applyBorder="1" applyAlignment="1" applyProtection="1">
      <alignment horizontal="center" vertical="center" wrapText="1"/>
    </xf>
    <xf numFmtId="0" fontId="18" fillId="0" borderId="15" xfId="32" applyFont="1" applyFill="1" applyBorder="1" applyAlignment="1" applyProtection="1">
      <alignment horizontal="left" vertical="center" wrapText="1" indent="1"/>
    </xf>
    <xf numFmtId="49" fontId="6" fillId="0" borderId="0" xfId="41" applyBorder="1" applyAlignment="1" applyProtection="1">
      <alignment horizontal="left" vertical="top" wrapText="1"/>
    </xf>
    <xf numFmtId="0" fontId="6" fillId="7" borderId="5" xfId="48" applyNumberFormat="1" applyFont="1" applyFill="1" applyBorder="1" applyAlignment="1" applyProtection="1">
      <alignment horizontal="center" vertical="center" wrapText="1"/>
    </xf>
    <xf numFmtId="49" fontId="6" fillId="0" borderId="0" xfId="41" applyFont="1" applyAlignment="1">
      <alignment horizontal="left" vertical="top" wrapText="1"/>
    </xf>
    <xf numFmtId="49" fontId="0" fillId="12" borderId="15" xfId="0" applyFont="1" applyFill="1" applyBorder="1" applyAlignment="1">
      <alignment horizontal="left" vertical="center" indent="1"/>
    </xf>
    <xf numFmtId="0" fontId="6" fillId="8" borderId="13" xfId="53" applyNumberFormat="1" applyFont="1" applyFill="1" applyBorder="1" applyAlignment="1" applyProtection="1">
      <alignment horizontal="left" vertical="center" wrapText="1"/>
    </xf>
    <xf numFmtId="0" fontId="6" fillId="8" borderId="15" xfId="53" applyNumberFormat="1" applyFont="1" applyFill="1" applyBorder="1" applyAlignment="1" applyProtection="1">
      <alignment horizontal="left" vertical="center" wrapText="1"/>
    </xf>
    <xf numFmtId="0" fontId="6" fillId="8" borderId="14" xfId="53" applyNumberFormat="1" applyFont="1" applyFill="1" applyBorder="1" applyAlignment="1" applyProtection="1">
      <alignment horizontal="left" vertical="center" wrapText="1"/>
    </xf>
    <xf numFmtId="4" fontId="6" fillId="8" borderId="13" xfId="30" applyNumberFormat="1" applyFont="1" applyFill="1" applyBorder="1" applyAlignment="1" applyProtection="1">
      <alignment horizontal="left" vertical="center" wrapText="1"/>
    </xf>
    <xf numFmtId="4" fontId="6" fillId="8" borderId="15" xfId="30" applyNumberFormat="1" applyFont="1" applyFill="1" applyBorder="1" applyAlignment="1" applyProtection="1">
      <alignment horizontal="left" vertical="center" wrapText="1"/>
    </xf>
    <xf numFmtId="4" fontId="6" fillId="8" borderId="14" xfId="30" applyNumberFormat="1" applyFont="1" applyFill="1" applyBorder="1" applyAlignment="1" applyProtection="1">
      <alignment horizontal="left" vertical="center" wrapText="1"/>
    </xf>
    <xf numFmtId="0" fontId="6" fillId="0" borderId="13" xfId="54" applyNumberFormat="1" applyFont="1" applyFill="1" applyBorder="1" applyAlignment="1" applyProtection="1">
      <alignment horizontal="left" vertical="center" wrapText="1"/>
    </xf>
    <xf numFmtId="0" fontId="6" fillId="0" borderId="15" xfId="54" applyNumberFormat="1" applyFont="1" applyFill="1" applyBorder="1" applyAlignment="1" applyProtection="1">
      <alignment horizontal="left" vertical="center" wrapText="1"/>
    </xf>
    <xf numFmtId="0" fontId="6" fillId="0" borderId="14" xfId="54" applyNumberFormat="1" applyFont="1" applyFill="1" applyBorder="1" applyAlignment="1" applyProtection="1">
      <alignment horizontal="left" vertical="center" wrapText="1"/>
    </xf>
    <xf numFmtId="0" fontId="33" fillId="0" borderId="21" xfId="54" applyFont="1" applyFill="1" applyBorder="1" applyAlignment="1" applyProtection="1">
      <alignment horizontal="center" vertical="center" wrapText="1"/>
    </xf>
    <xf numFmtId="0" fontId="33" fillId="0" borderId="18" xfId="54" applyFont="1" applyFill="1" applyBorder="1" applyAlignment="1" applyProtection="1">
      <alignment horizontal="center" vertical="center" wrapText="1"/>
    </xf>
    <xf numFmtId="0" fontId="6" fillId="8" borderId="13" xfId="47" applyNumberFormat="1" applyFont="1" applyFill="1" applyBorder="1" applyAlignment="1" applyProtection="1">
      <alignment horizontal="left" vertical="center" wrapText="1"/>
    </xf>
    <xf numFmtId="0" fontId="6" fillId="8" borderId="15" xfId="47" applyNumberFormat="1" applyFont="1" applyFill="1" applyBorder="1" applyAlignment="1" applyProtection="1">
      <alignment horizontal="left" vertical="center" wrapText="1"/>
    </xf>
    <xf numFmtId="0" fontId="6" fillId="8" borderId="14" xfId="47" applyNumberFormat="1" applyFont="1" applyFill="1" applyBorder="1" applyAlignment="1" applyProtection="1">
      <alignment horizontal="left" vertical="center" wrapText="1"/>
    </xf>
    <xf numFmtId="0" fontId="6" fillId="8" borderId="13" xfId="54" applyNumberFormat="1" applyFont="1" applyFill="1" applyBorder="1" applyAlignment="1" applyProtection="1">
      <alignment horizontal="left" vertical="center" wrapText="1"/>
    </xf>
    <xf numFmtId="0" fontId="6" fillId="8" borderId="15" xfId="54" applyNumberFormat="1" applyFont="1" applyFill="1" applyBorder="1" applyAlignment="1" applyProtection="1">
      <alignment horizontal="left" vertical="center" wrapText="1"/>
    </xf>
    <xf numFmtId="0" fontId="6" fillId="8" borderId="14" xfId="54" applyNumberFormat="1" applyFont="1" applyFill="1" applyBorder="1" applyAlignment="1" applyProtection="1">
      <alignment horizontal="left" vertical="center" wrapText="1"/>
    </xf>
    <xf numFmtId="0" fontId="29" fillId="0" borderId="20" xfId="54" applyFont="1" applyFill="1" applyBorder="1" applyAlignment="1" applyProtection="1">
      <alignment horizontal="center" vertical="top" wrapText="1"/>
    </xf>
    <xf numFmtId="0" fontId="29" fillId="0" borderId="0" xfId="54" applyFont="1" applyFill="1" applyBorder="1" applyAlignment="1" applyProtection="1">
      <alignment horizontal="center" vertical="top" wrapText="1"/>
    </xf>
    <xf numFmtId="14" fontId="49" fillId="0" borderId="5"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left" vertical="center" wrapText="1"/>
    </xf>
    <xf numFmtId="0" fontId="6" fillId="11" borderId="5"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0" fontId="6" fillId="7" borderId="0" xfId="54" applyFont="1" applyFill="1" applyBorder="1" applyAlignment="1" applyProtection="1">
      <alignment horizontal="center" vertical="center" wrapText="1"/>
    </xf>
    <xf numFmtId="0" fontId="29" fillId="7" borderId="17"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5" xfId="0" applyNumberFormat="1" applyFill="1" applyBorder="1" applyAlignment="1" applyProtection="1">
      <alignment horizontal="center" vertical="center"/>
    </xf>
    <xf numFmtId="49" fontId="6"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0" fontId="6"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6"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6" fillId="0" borderId="5" xfId="33" applyNumberFormat="1" applyFont="1" applyFill="1" applyBorder="1" applyAlignment="1" applyProtection="1">
      <alignment horizontal="left" vertical="center" wrapText="1"/>
    </xf>
    <xf numFmtId="0" fontId="6" fillId="0" borderId="5" xfId="54" applyNumberFormat="1" applyFont="1" applyFill="1" applyBorder="1" applyAlignment="1" applyProtection="1">
      <alignment horizontal="left" vertical="center" wrapText="1"/>
    </xf>
    <xf numFmtId="49" fontId="6" fillId="11" borderId="13" xfId="53" applyNumberFormat="1" applyFont="1" applyFill="1" applyBorder="1" applyAlignment="1" applyProtection="1">
      <alignment horizontal="center" vertical="center" wrapText="1"/>
    </xf>
    <xf numFmtId="49" fontId="6" fillId="7" borderId="16" xfId="54" applyNumberFormat="1" applyFont="1" applyFill="1" applyBorder="1" applyAlignment="1" applyProtection="1">
      <alignment horizontal="center" vertical="center" wrapText="1"/>
    </xf>
    <xf numFmtId="49" fontId="6" fillId="7" borderId="26" xfId="54" applyNumberFormat="1" applyFont="1" applyFill="1" applyBorder="1" applyAlignment="1" applyProtection="1">
      <alignment horizontal="center" vertical="center" wrapText="1"/>
    </xf>
    <xf numFmtId="0" fontId="8" fillId="10" borderId="5" xfId="0" applyNumberFormat="1" applyFont="1" applyFill="1" applyBorder="1" applyAlignment="1" applyProtection="1">
      <alignment horizontal="center" vertical="center" wrapText="1"/>
    </xf>
  </cellXfs>
  <cellStyles count="10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2" xfId="31"/>
    <cellStyle name="Денежный" xfId="98" builtinId="4" hidden="1"/>
    <cellStyle name="Денежный [0]" xfId="99"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2" xfId="36"/>
    <cellStyle name="Обычный 14" xfId="37"/>
    <cellStyle name="Обычный 14 6" xfId="101"/>
    <cellStyle name="Обычный 15" xfId="38"/>
    <cellStyle name="Обычный 2" xfId="39"/>
    <cellStyle name="Обычный 2 2" xfId="40"/>
    <cellStyle name="Обычный 3" xfId="41"/>
    <cellStyle name="Обычный 3 2" xfId="42"/>
    <cellStyle name="Обычный 3 3" xfId="43"/>
    <cellStyle name="Обычный 4" xfId="44"/>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0" builtinId="5" hidden="1"/>
    <cellStyle name="Связанная ячейка" xfId="66" builtinId="24" hidden="1"/>
    <cellStyle name="Текст предупреждения" xfId="68" builtinId="11" hidden="1"/>
    <cellStyle name="Финансовый" xfId="96" builtinId="3" hidden="1"/>
    <cellStyle name="Финансовый [0]" xfId="97"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11</xdr:row>
      <xdr:rowOff>0</xdr:rowOff>
    </xdr:from>
    <xdr:to>
      <xdr:col>6</xdr:col>
      <xdr:colOff>228600</xdr:colOff>
      <xdr:row>11</xdr:row>
      <xdr:rowOff>190500</xdr:rowOff>
    </xdr:to>
    <xdr:grpSp>
      <xdr:nvGrpSpPr>
        <xdr:cNvPr id="14" name="shCalendar" hidden="1"/>
        <xdr:cNvGrpSpPr>
          <a:grpSpLocks/>
        </xdr:cNvGrpSpPr>
      </xdr:nvGrpSpPr>
      <xdr:grpSpPr bwMode="auto">
        <a:xfrm>
          <a:off x="7219950" y="2228850"/>
          <a:ext cx="190500" cy="190500"/>
          <a:chOff x="13896191" y="1813753"/>
          <a:chExt cx="211023" cy="178845"/>
        </a:xfrm>
      </xdr:grpSpPr>
      <xdr:sp macro="[0]!modfrmDateChoose.CalendarShow" textlink="">
        <xdr:nvSpPr>
          <xdr:cNvPr id="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xdr:cNvGrpSpPr>
          <a:grpSpLocks/>
        </xdr:cNvGrpSpPr>
      </xdr:nvGrpSpPr>
      <xdr:grpSpPr bwMode="auto">
        <a:xfrm>
          <a:off x="5391150" y="4829175"/>
          <a:ext cx="190500" cy="190500"/>
          <a:chOff x="13896191" y="1813753"/>
          <a:chExt cx="211023" cy="178845"/>
        </a:xfrm>
      </xdr:grpSpPr>
      <xdr:sp macro="[0]!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54673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xdr:cNvGrpSpPr>
          <a:grpSpLocks/>
        </xdr:cNvGrpSpPr>
      </xdr:nvGrpSpPr>
      <xdr:grpSpPr bwMode="auto">
        <a:xfrm>
          <a:off x="6972300" y="48006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1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1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2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2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2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3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3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8001000" y="37433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8001000" y="29337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38004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xdr:cNvGrpSpPr>
          <a:grpSpLocks/>
        </xdr:cNvGrpSpPr>
      </xdr:nvGrpSpPr>
      <xdr:grpSpPr bwMode="auto">
        <a:xfrm>
          <a:off x="6381750" y="41148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xdr:cNvGrpSpPr>
          <a:grpSpLocks/>
        </xdr:cNvGrpSpPr>
      </xdr:nvGrpSpPr>
      <xdr:grpSpPr bwMode="auto">
        <a:xfrm>
          <a:off x="6381750" y="4114800"/>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xdr:cNvGrpSpPr>
          <a:grpSpLocks/>
        </xdr:cNvGrpSpPr>
      </xdr:nvGrpSpPr>
      <xdr:grpSpPr bwMode="auto">
        <a:xfrm>
          <a:off x="6381750" y="4114800"/>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xdr:cNvGrpSpPr>
          <a:grpSpLocks/>
        </xdr:cNvGrpSpPr>
      </xdr:nvGrpSpPr>
      <xdr:grpSpPr bwMode="auto">
        <a:xfrm>
          <a:off x="15706725" y="31432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xdr:cNvGrpSpPr>
          <a:grpSpLocks/>
        </xdr:cNvGrpSpPr>
      </xdr:nvGrpSpPr>
      <xdr:grpSpPr bwMode="auto">
        <a:xfrm>
          <a:off x="16697325" y="3143250"/>
          <a:ext cx="190500" cy="190500"/>
          <a:chOff x="13896191" y="1813753"/>
          <a:chExt cx="211023" cy="178845"/>
        </a:xfrm>
      </xdr:grpSpPr>
      <xdr:sp macro="[0]!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xdr:cNvGrpSpPr>
          <a:grpSpLocks/>
        </xdr:cNvGrpSpPr>
      </xdr:nvGrpSpPr>
      <xdr:grpSpPr bwMode="auto">
        <a:xfrm>
          <a:off x="16697325" y="3143250"/>
          <a:ext cx="190500" cy="190500"/>
          <a:chOff x="13896191" y="1813753"/>
          <a:chExt cx="211023" cy="178845"/>
        </a:xfrm>
      </xdr:grpSpPr>
      <xdr:sp macro="[0]!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xdr:cNvGrpSpPr>
          <a:grpSpLocks/>
        </xdr:cNvGrpSpPr>
      </xdr:nvGrpSpPr>
      <xdr:grpSpPr bwMode="auto">
        <a:xfrm>
          <a:off x="247650" y="600075"/>
          <a:ext cx="190500" cy="190500"/>
          <a:chOff x="13896191" y="1813753"/>
          <a:chExt cx="211023" cy="178845"/>
        </a:xfrm>
      </xdr:grpSpPr>
      <xdr:sp macro="[0]!modfrmDateChoose.CalendarShow" textlink="">
        <xdr:nvSpPr>
          <xdr:cNvPr id="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7" name="shCalendar" hidden="1"/>
        <xdr:cNvGrpSpPr>
          <a:grpSpLocks/>
        </xdr:cNvGrpSpPr>
      </xdr:nvGrpSpPr>
      <xdr:grpSpPr bwMode="auto">
        <a:xfrm>
          <a:off x="8010525" y="10315575"/>
          <a:ext cx="190500" cy="190500"/>
          <a:chOff x="13896191" y="1813753"/>
          <a:chExt cx="211023" cy="178845"/>
        </a:xfrm>
      </xdr:grpSpPr>
      <xdr:sp macro="[0]!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RowHeight="11.25"/>
  <cols>
    <col min="1" max="16384" width="9.140625" style="16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6" customWidth="1"/>
  </cols>
  <sheetData>
    <row r="1" spans="1:27" ht="3" customHeight="1">
      <c r="AA1" s="76" t="s">
        <v>238</v>
      </c>
    </row>
    <row r="2" spans="1:27" ht="16.5" customHeight="1">
      <c r="B2" s="1208" t="e">
        <f ca="1">"Код отчёта: " &amp; GetCode()</f>
        <v>#NAME?</v>
      </c>
      <c r="C2" s="1208"/>
      <c r="D2" s="1208"/>
      <c r="E2" s="1208"/>
      <c r="F2" s="1208"/>
      <c r="G2" s="1208"/>
      <c r="Q2" s="223"/>
      <c r="R2" s="223"/>
      <c r="S2" s="223"/>
      <c r="T2" s="223"/>
      <c r="U2" s="223"/>
      <c r="V2" s="223"/>
      <c r="W2" s="223"/>
    </row>
    <row r="3" spans="1:27" ht="18" customHeight="1">
      <c r="B3" s="1209" t="e">
        <f ca="1">"Версия " &amp; GetVersion()</f>
        <v>#NAME?</v>
      </c>
      <c r="C3" s="1209"/>
      <c r="H3" s="40"/>
      <c r="I3" s="40"/>
      <c r="J3" s="40"/>
      <c r="K3" s="40"/>
      <c r="L3" s="40"/>
      <c r="M3" s="40"/>
      <c r="N3" s="40"/>
      <c r="O3" s="40"/>
      <c r="P3" s="40"/>
      <c r="Q3" s="223"/>
      <c r="R3" s="223"/>
      <c r="S3" s="223"/>
      <c r="T3" s="223"/>
      <c r="U3" s="223"/>
      <c r="V3" s="223"/>
      <c r="W3" s="253"/>
      <c r="X3" s="40"/>
      <c r="Y3" s="40"/>
    </row>
    <row r="4" spans="1:27" ht="3" customHeight="1">
      <c r="D4" s="40"/>
      <c r="E4" s="40"/>
      <c r="F4" s="40"/>
      <c r="G4" s="40"/>
      <c r="H4" s="40"/>
      <c r="I4" s="40"/>
      <c r="J4" s="40"/>
      <c r="K4" s="40"/>
      <c r="L4" s="40"/>
      <c r="M4" s="40"/>
      <c r="N4" s="40"/>
      <c r="O4" s="40"/>
      <c r="P4" s="40"/>
      <c r="Q4" s="40"/>
      <c r="R4" s="40"/>
      <c r="S4" s="40"/>
      <c r="T4" s="40"/>
      <c r="U4" s="40"/>
      <c r="V4" s="40"/>
      <c r="W4" s="40"/>
      <c r="X4" s="40"/>
      <c r="Y4" s="40"/>
    </row>
    <row r="5" spans="1:27" ht="42.75" customHeight="1">
      <c r="B5" s="1212" t="s">
        <v>676</v>
      </c>
      <c r="C5" s="1213"/>
      <c r="D5" s="1213"/>
      <c r="E5" s="1213"/>
      <c r="F5" s="1213"/>
      <c r="G5" s="1213"/>
      <c r="H5" s="1213"/>
      <c r="I5" s="1213"/>
      <c r="J5" s="1213"/>
      <c r="K5" s="1213"/>
      <c r="L5" s="1213"/>
      <c r="M5" s="1213"/>
      <c r="N5" s="1213"/>
      <c r="O5" s="1213"/>
      <c r="P5" s="1213"/>
      <c r="Q5" s="1213"/>
      <c r="R5" s="1213"/>
      <c r="S5" s="1213"/>
      <c r="T5" s="1213"/>
      <c r="U5" s="1213"/>
      <c r="V5" s="1213"/>
      <c r="W5" s="1213"/>
      <c r="X5" s="1213"/>
      <c r="Y5" s="1213"/>
    </row>
    <row r="6" spans="1:27" ht="9.75" customHeight="1">
      <c r="A6" s="40"/>
      <c r="B6" s="75"/>
      <c r="C6" s="74"/>
      <c r="D6" s="57"/>
      <c r="E6" s="57"/>
      <c r="F6" s="57"/>
      <c r="G6" s="57"/>
      <c r="H6" s="57"/>
      <c r="I6" s="57"/>
      <c r="J6" s="57"/>
      <c r="K6" s="57"/>
      <c r="L6" s="57"/>
      <c r="M6" s="57"/>
      <c r="N6" s="57"/>
      <c r="O6" s="57"/>
      <c r="P6" s="57"/>
      <c r="Q6" s="57"/>
      <c r="R6" s="57"/>
      <c r="S6" s="57"/>
      <c r="T6" s="57"/>
      <c r="U6" s="57"/>
      <c r="V6" s="57"/>
      <c r="W6" s="57"/>
      <c r="X6" s="57"/>
      <c r="Y6" s="56"/>
    </row>
    <row r="7" spans="1:27" ht="15" customHeight="1">
      <c r="A7" s="40"/>
      <c r="B7" s="75"/>
      <c r="C7" s="74"/>
      <c r="D7" s="57"/>
      <c r="E7" s="1210" t="s">
        <v>567</v>
      </c>
      <c r="F7" s="1210"/>
      <c r="G7" s="1210"/>
      <c r="H7" s="1210"/>
      <c r="I7" s="1210"/>
      <c r="J7" s="1210"/>
      <c r="K7" s="1210"/>
      <c r="L7" s="1210"/>
      <c r="M7" s="1210"/>
      <c r="N7" s="1210"/>
      <c r="O7" s="1210"/>
      <c r="P7" s="1210"/>
      <c r="Q7" s="1210"/>
      <c r="R7" s="1210"/>
      <c r="S7" s="1210"/>
      <c r="T7" s="1210"/>
      <c r="U7" s="1210"/>
      <c r="V7" s="1210"/>
      <c r="W7" s="1210"/>
      <c r="X7" s="1210"/>
      <c r="Y7" s="56"/>
    </row>
    <row r="8" spans="1:27" ht="15" customHeight="1">
      <c r="A8" s="40"/>
      <c r="B8" s="75"/>
      <c r="C8" s="74"/>
      <c r="D8" s="57"/>
      <c r="E8" s="1210"/>
      <c r="F8" s="1210"/>
      <c r="G8" s="1210"/>
      <c r="H8" s="1210"/>
      <c r="I8" s="1210"/>
      <c r="J8" s="1210"/>
      <c r="K8" s="1210"/>
      <c r="L8" s="1210"/>
      <c r="M8" s="1210"/>
      <c r="N8" s="1210"/>
      <c r="O8" s="1210"/>
      <c r="P8" s="1210"/>
      <c r="Q8" s="1210"/>
      <c r="R8" s="1210"/>
      <c r="S8" s="1210"/>
      <c r="T8" s="1210"/>
      <c r="U8" s="1210"/>
      <c r="V8" s="1210"/>
      <c r="W8" s="1210"/>
      <c r="X8" s="1210"/>
      <c r="Y8" s="56"/>
    </row>
    <row r="9" spans="1:27" ht="15" customHeight="1">
      <c r="A9" s="40"/>
      <c r="B9" s="75"/>
      <c r="C9" s="74"/>
      <c r="D9" s="57"/>
      <c r="E9" s="1210"/>
      <c r="F9" s="1210"/>
      <c r="G9" s="1210"/>
      <c r="H9" s="1210"/>
      <c r="I9" s="1210"/>
      <c r="J9" s="1210"/>
      <c r="K9" s="1210"/>
      <c r="L9" s="1210"/>
      <c r="M9" s="1210"/>
      <c r="N9" s="1210"/>
      <c r="O9" s="1210"/>
      <c r="P9" s="1210"/>
      <c r="Q9" s="1210"/>
      <c r="R9" s="1210"/>
      <c r="S9" s="1210"/>
      <c r="T9" s="1210"/>
      <c r="U9" s="1210"/>
      <c r="V9" s="1210"/>
      <c r="W9" s="1210"/>
      <c r="X9" s="1210"/>
      <c r="Y9" s="56"/>
    </row>
    <row r="10" spans="1:27" ht="10.5" customHeight="1">
      <c r="A10" s="40"/>
      <c r="B10" s="75"/>
      <c r="C10" s="74"/>
      <c r="D10" s="57"/>
      <c r="E10" s="1210"/>
      <c r="F10" s="1210"/>
      <c r="G10" s="1210"/>
      <c r="H10" s="1210"/>
      <c r="I10" s="1210"/>
      <c r="J10" s="1210"/>
      <c r="K10" s="1210"/>
      <c r="L10" s="1210"/>
      <c r="M10" s="1210"/>
      <c r="N10" s="1210"/>
      <c r="O10" s="1210"/>
      <c r="P10" s="1210"/>
      <c r="Q10" s="1210"/>
      <c r="R10" s="1210"/>
      <c r="S10" s="1210"/>
      <c r="T10" s="1210"/>
      <c r="U10" s="1210"/>
      <c r="V10" s="1210"/>
      <c r="W10" s="1210"/>
      <c r="X10" s="1210"/>
      <c r="Y10" s="56"/>
    </row>
    <row r="11" spans="1:27" ht="27" customHeight="1">
      <c r="A11" s="40"/>
      <c r="B11" s="75"/>
      <c r="C11" s="74"/>
      <c r="D11" s="57"/>
      <c r="E11" s="1210"/>
      <c r="F11" s="1210"/>
      <c r="G11" s="1210"/>
      <c r="H11" s="1210"/>
      <c r="I11" s="1210"/>
      <c r="J11" s="1210"/>
      <c r="K11" s="1210"/>
      <c r="L11" s="1210"/>
      <c r="M11" s="1210"/>
      <c r="N11" s="1210"/>
      <c r="O11" s="1210"/>
      <c r="P11" s="1210"/>
      <c r="Q11" s="1210"/>
      <c r="R11" s="1210"/>
      <c r="S11" s="1210"/>
      <c r="T11" s="1210"/>
      <c r="U11" s="1210"/>
      <c r="V11" s="1210"/>
      <c r="W11" s="1210"/>
      <c r="X11" s="1210"/>
      <c r="Y11" s="56"/>
    </row>
    <row r="12" spans="1:27" ht="12" customHeight="1">
      <c r="A12" s="40"/>
      <c r="B12" s="75"/>
      <c r="C12" s="74"/>
      <c r="D12" s="57"/>
      <c r="E12" s="1210"/>
      <c r="F12" s="1210"/>
      <c r="G12" s="1210"/>
      <c r="H12" s="1210"/>
      <c r="I12" s="1210"/>
      <c r="J12" s="1210"/>
      <c r="K12" s="1210"/>
      <c r="L12" s="1210"/>
      <c r="M12" s="1210"/>
      <c r="N12" s="1210"/>
      <c r="O12" s="1210"/>
      <c r="P12" s="1210"/>
      <c r="Q12" s="1210"/>
      <c r="R12" s="1210"/>
      <c r="S12" s="1210"/>
      <c r="T12" s="1210"/>
      <c r="U12" s="1210"/>
      <c r="V12" s="1210"/>
      <c r="W12" s="1210"/>
      <c r="X12" s="1210"/>
      <c r="Y12" s="56"/>
    </row>
    <row r="13" spans="1:27" ht="38.25" customHeight="1">
      <c r="A13" s="40"/>
      <c r="B13" s="75"/>
      <c r="C13" s="74"/>
      <c r="D13" s="57"/>
      <c r="E13" s="1210"/>
      <c r="F13" s="1210"/>
      <c r="G13" s="1210"/>
      <c r="H13" s="1210"/>
      <c r="I13" s="1210"/>
      <c r="J13" s="1210"/>
      <c r="K13" s="1210"/>
      <c r="L13" s="1210"/>
      <c r="M13" s="1210"/>
      <c r="N13" s="1210"/>
      <c r="O13" s="1210"/>
      <c r="P13" s="1210"/>
      <c r="Q13" s="1210"/>
      <c r="R13" s="1210"/>
      <c r="S13" s="1210"/>
      <c r="T13" s="1210"/>
      <c r="U13" s="1210"/>
      <c r="V13" s="1210"/>
      <c r="W13" s="1210"/>
      <c r="X13" s="1210"/>
      <c r="Y13" s="70"/>
    </row>
    <row r="14" spans="1:27" ht="15" customHeight="1">
      <c r="A14" s="40"/>
      <c r="B14" s="75"/>
      <c r="C14" s="74"/>
      <c r="D14" s="57"/>
      <c r="E14" s="1210"/>
      <c r="F14" s="1210"/>
      <c r="G14" s="1210"/>
      <c r="H14" s="1210"/>
      <c r="I14" s="1210"/>
      <c r="J14" s="1210"/>
      <c r="K14" s="1210"/>
      <c r="L14" s="1210"/>
      <c r="M14" s="1210"/>
      <c r="N14" s="1210"/>
      <c r="O14" s="1210"/>
      <c r="P14" s="1210"/>
      <c r="Q14" s="1210"/>
      <c r="R14" s="1210"/>
      <c r="S14" s="1210"/>
      <c r="T14" s="1210"/>
      <c r="U14" s="1210"/>
      <c r="V14" s="1210"/>
      <c r="W14" s="1210"/>
      <c r="X14" s="1210"/>
      <c r="Y14" s="56"/>
    </row>
    <row r="15" spans="1:27" ht="15">
      <c r="A15" s="40"/>
      <c r="B15" s="75"/>
      <c r="C15" s="74"/>
      <c r="D15" s="57"/>
      <c r="E15" s="1210"/>
      <c r="F15" s="1210"/>
      <c r="G15" s="1210"/>
      <c r="H15" s="1210"/>
      <c r="I15" s="1210"/>
      <c r="J15" s="1210"/>
      <c r="K15" s="1210"/>
      <c r="L15" s="1210"/>
      <c r="M15" s="1210"/>
      <c r="N15" s="1210"/>
      <c r="O15" s="1210"/>
      <c r="P15" s="1210"/>
      <c r="Q15" s="1210"/>
      <c r="R15" s="1210"/>
      <c r="S15" s="1210"/>
      <c r="T15" s="1210"/>
      <c r="U15" s="1210"/>
      <c r="V15" s="1210"/>
      <c r="W15" s="1210"/>
      <c r="X15" s="1210"/>
      <c r="Y15" s="56"/>
    </row>
    <row r="16" spans="1:27" ht="15">
      <c r="A16" s="40"/>
      <c r="B16" s="75"/>
      <c r="C16" s="74"/>
      <c r="D16" s="57"/>
      <c r="E16" s="1210"/>
      <c r="F16" s="1210"/>
      <c r="G16" s="1210"/>
      <c r="H16" s="1210"/>
      <c r="I16" s="1210"/>
      <c r="J16" s="1210"/>
      <c r="K16" s="1210"/>
      <c r="L16" s="1210"/>
      <c r="M16" s="1210"/>
      <c r="N16" s="1210"/>
      <c r="O16" s="1210"/>
      <c r="P16" s="1210"/>
      <c r="Q16" s="1210"/>
      <c r="R16" s="1210"/>
      <c r="S16" s="1210"/>
      <c r="T16" s="1210"/>
      <c r="U16" s="1210"/>
      <c r="V16" s="1210"/>
      <c r="W16" s="1210"/>
      <c r="X16" s="1210"/>
      <c r="Y16" s="56"/>
    </row>
    <row r="17" spans="1:25" ht="15" customHeight="1">
      <c r="A17" s="40"/>
      <c r="B17" s="75"/>
      <c r="C17" s="74"/>
      <c r="D17" s="57"/>
      <c r="E17" s="1210"/>
      <c r="F17" s="1210"/>
      <c r="G17" s="1210"/>
      <c r="H17" s="1210"/>
      <c r="I17" s="1210"/>
      <c r="J17" s="1210"/>
      <c r="K17" s="1210"/>
      <c r="L17" s="1210"/>
      <c r="M17" s="1210"/>
      <c r="N17" s="1210"/>
      <c r="O17" s="1210"/>
      <c r="P17" s="1210"/>
      <c r="Q17" s="1210"/>
      <c r="R17" s="1210"/>
      <c r="S17" s="1210"/>
      <c r="T17" s="1210"/>
      <c r="U17" s="1210"/>
      <c r="V17" s="1210"/>
      <c r="W17" s="1210"/>
      <c r="X17" s="1210"/>
      <c r="Y17" s="56"/>
    </row>
    <row r="18" spans="1:25" ht="15">
      <c r="A18" s="40"/>
      <c r="B18" s="75"/>
      <c r="C18" s="74"/>
      <c r="D18" s="57"/>
      <c r="E18" s="1210"/>
      <c r="F18" s="1210"/>
      <c r="G18" s="1210"/>
      <c r="H18" s="1210"/>
      <c r="I18" s="1210"/>
      <c r="J18" s="1210"/>
      <c r="K18" s="1210"/>
      <c r="L18" s="1210"/>
      <c r="M18" s="1210"/>
      <c r="N18" s="1210"/>
      <c r="O18" s="1210"/>
      <c r="P18" s="1210"/>
      <c r="Q18" s="1210"/>
      <c r="R18" s="1210"/>
      <c r="S18" s="1210"/>
      <c r="T18" s="1210"/>
      <c r="U18" s="1210"/>
      <c r="V18" s="1210"/>
      <c r="W18" s="1210"/>
      <c r="X18" s="1210"/>
      <c r="Y18" s="56"/>
    </row>
    <row r="19" spans="1:25" ht="59.25" customHeight="1">
      <c r="A19" s="40"/>
      <c r="B19" s="75"/>
      <c r="C19" s="74"/>
      <c r="D19" s="63"/>
      <c r="E19" s="1210"/>
      <c r="F19" s="1210"/>
      <c r="G19" s="1210"/>
      <c r="H19" s="1210"/>
      <c r="I19" s="1210"/>
      <c r="J19" s="1210"/>
      <c r="K19" s="1210"/>
      <c r="L19" s="1210"/>
      <c r="M19" s="1210"/>
      <c r="N19" s="1210"/>
      <c r="O19" s="1210"/>
      <c r="P19" s="1210"/>
      <c r="Q19" s="1210"/>
      <c r="R19" s="1210"/>
      <c r="S19" s="1210"/>
      <c r="T19" s="1210"/>
      <c r="U19" s="1210"/>
      <c r="V19" s="1210"/>
      <c r="W19" s="1210"/>
      <c r="X19" s="1210"/>
      <c r="Y19" s="56"/>
    </row>
    <row r="20" spans="1:25" ht="15" hidden="1">
      <c r="A20" s="40"/>
      <c r="B20" s="75"/>
      <c r="C20" s="74"/>
      <c r="D20" s="63"/>
      <c r="E20" s="62"/>
      <c r="F20" s="62"/>
      <c r="G20" s="62"/>
      <c r="H20" s="62"/>
      <c r="I20" s="62"/>
      <c r="J20" s="62"/>
      <c r="K20" s="62"/>
      <c r="L20" s="62"/>
      <c r="M20" s="62"/>
      <c r="N20" s="62"/>
      <c r="O20" s="62"/>
      <c r="P20" s="62"/>
      <c r="Q20" s="62"/>
      <c r="R20" s="62"/>
      <c r="S20" s="62"/>
      <c r="T20" s="62"/>
      <c r="U20" s="62"/>
      <c r="V20" s="62"/>
      <c r="W20" s="62"/>
      <c r="X20" s="62"/>
      <c r="Y20" s="56"/>
    </row>
    <row r="21" spans="1:25" ht="14.25" hidden="1" customHeight="1">
      <c r="A21" s="40"/>
      <c r="B21" s="75"/>
      <c r="C21" s="74"/>
      <c r="D21" s="58"/>
      <c r="E21" s="69" t="s">
        <v>236</v>
      </c>
      <c r="F21" s="1215" t="s">
        <v>253</v>
      </c>
      <c r="G21" s="1216"/>
      <c r="H21" s="1216"/>
      <c r="I21" s="1216"/>
      <c r="J21" s="1216"/>
      <c r="K21" s="1216"/>
      <c r="L21" s="1216"/>
      <c r="M21" s="1216"/>
      <c r="N21" s="57"/>
      <c r="O21" s="68" t="s">
        <v>236</v>
      </c>
      <c r="P21" s="1217" t="s">
        <v>237</v>
      </c>
      <c r="Q21" s="1218"/>
      <c r="R21" s="1218"/>
      <c r="S21" s="1218"/>
      <c r="T21" s="1218"/>
      <c r="U21" s="1218"/>
      <c r="V21" s="1218"/>
      <c r="W21" s="1218"/>
      <c r="X21" s="1218"/>
      <c r="Y21" s="56"/>
    </row>
    <row r="22" spans="1:25" ht="14.25" hidden="1" customHeight="1">
      <c r="A22" s="40"/>
      <c r="B22" s="75"/>
      <c r="C22" s="74"/>
      <c r="D22" s="58"/>
      <c r="E22" s="89" t="s">
        <v>236</v>
      </c>
      <c r="F22" s="1215" t="s">
        <v>239</v>
      </c>
      <c r="G22" s="1216"/>
      <c r="H22" s="1216"/>
      <c r="I22" s="1216"/>
      <c r="J22" s="1216"/>
      <c r="K22" s="1216"/>
      <c r="L22" s="1216"/>
      <c r="M22" s="1216"/>
      <c r="N22" s="57"/>
      <c r="O22" s="71" t="s">
        <v>236</v>
      </c>
      <c r="P22" s="1217" t="s">
        <v>565</v>
      </c>
      <c r="Q22" s="1218"/>
      <c r="R22" s="1218"/>
      <c r="S22" s="1218"/>
      <c r="T22" s="1218"/>
      <c r="U22" s="1218"/>
      <c r="V22" s="1218"/>
      <c r="W22" s="1218"/>
      <c r="X22" s="1218"/>
      <c r="Y22" s="56"/>
    </row>
    <row r="23" spans="1:25" ht="27" hidden="1" customHeight="1">
      <c r="A23" s="40"/>
      <c r="B23" s="75"/>
      <c r="C23" s="74"/>
      <c r="D23" s="58"/>
      <c r="E23" s="57"/>
      <c r="F23" s="57"/>
      <c r="G23" s="57"/>
      <c r="H23" s="57"/>
      <c r="I23" s="57"/>
      <c r="J23" s="57"/>
      <c r="K23" s="57"/>
      <c r="L23" s="57"/>
      <c r="M23" s="57"/>
      <c r="N23" s="57"/>
      <c r="O23" s="57"/>
      <c r="P23" s="1211"/>
      <c r="Q23" s="1211"/>
      <c r="R23" s="1211"/>
      <c r="S23" s="1211"/>
      <c r="T23" s="1211"/>
      <c r="U23" s="1211"/>
      <c r="V23" s="1211"/>
      <c r="W23" s="1211"/>
      <c r="X23" s="57"/>
      <c r="Y23" s="56"/>
    </row>
    <row r="24" spans="1:25" ht="10.5" hidden="1" customHeight="1">
      <c r="A24" s="40"/>
      <c r="B24" s="75"/>
      <c r="C24" s="74"/>
      <c r="D24" s="58"/>
      <c r="E24" s="57"/>
      <c r="F24" s="57"/>
      <c r="G24" s="57"/>
      <c r="H24" s="57"/>
      <c r="I24" s="57"/>
      <c r="J24" s="57"/>
      <c r="K24" s="57"/>
      <c r="L24" s="57"/>
      <c r="M24" s="57"/>
      <c r="N24" s="57"/>
      <c r="O24" s="57"/>
      <c r="P24" s="57"/>
      <c r="Q24" s="57"/>
      <c r="R24" s="57"/>
      <c r="S24" s="57"/>
      <c r="T24" s="57"/>
      <c r="U24" s="57"/>
      <c r="V24" s="57"/>
      <c r="W24" s="57"/>
      <c r="X24" s="57"/>
      <c r="Y24" s="56"/>
    </row>
    <row r="25" spans="1:25" ht="27" hidden="1" customHeight="1">
      <c r="A25" s="40"/>
      <c r="B25" s="75"/>
      <c r="C25" s="74"/>
      <c r="D25" s="58"/>
      <c r="E25" s="57"/>
      <c r="F25" s="57"/>
      <c r="G25" s="57"/>
      <c r="H25" s="57"/>
      <c r="I25" s="57"/>
      <c r="J25" s="57"/>
      <c r="K25" s="57"/>
      <c r="L25" s="57"/>
      <c r="M25" s="57"/>
      <c r="N25" s="57"/>
      <c r="O25" s="57"/>
      <c r="P25" s="57"/>
      <c r="Q25" s="57"/>
      <c r="R25" s="57"/>
      <c r="S25" s="57"/>
      <c r="T25" s="57"/>
      <c r="U25" s="57"/>
      <c r="V25" s="57"/>
      <c r="W25" s="57"/>
      <c r="X25" s="57"/>
      <c r="Y25" s="56"/>
    </row>
    <row r="26" spans="1:25" ht="12" hidden="1" customHeight="1">
      <c r="A26" s="40"/>
      <c r="B26" s="75"/>
      <c r="C26" s="74"/>
      <c r="D26" s="58"/>
      <c r="E26" s="57"/>
      <c r="F26" s="57"/>
      <c r="G26" s="57"/>
      <c r="H26" s="57"/>
      <c r="I26" s="57"/>
      <c r="J26" s="57"/>
      <c r="K26" s="57"/>
      <c r="L26" s="57"/>
      <c r="M26" s="57"/>
      <c r="N26" s="57"/>
      <c r="O26" s="57"/>
      <c r="P26" s="57"/>
      <c r="Q26" s="57"/>
      <c r="R26" s="57"/>
      <c r="S26" s="57"/>
      <c r="T26" s="57"/>
      <c r="U26" s="57"/>
      <c r="V26" s="57"/>
      <c r="W26" s="57"/>
      <c r="X26" s="57"/>
      <c r="Y26" s="56"/>
    </row>
    <row r="27" spans="1:25" ht="38.25" hidden="1" customHeight="1">
      <c r="A27" s="40"/>
      <c r="B27" s="75"/>
      <c r="C27" s="74"/>
      <c r="D27" s="58"/>
      <c r="E27" s="57"/>
      <c r="F27" s="57"/>
      <c r="G27" s="57"/>
      <c r="H27" s="57"/>
      <c r="I27" s="57"/>
      <c r="J27" s="57"/>
      <c r="K27" s="57"/>
      <c r="L27" s="57"/>
      <c r="M27" s="57"/>
      <c r="N27" s="57"/>
      <c r="O27" s="57"/>
      <c r="P27" s="57"/>
      <c r="Q27" s="57"/>
      <c r="R27" s="57"/>
      <c r="S27" s="57"/>
      <c r="T27" s="57"/>
      <c r="U27" s="57"/>
      <c r="V27" s="57"/>
      <c r="W27" s="57"/>
      <c r="X27" s="57"/>
      <c r="Y27" s="56"/>
    </row>
    <row r="28" spans="1:25" ht="15" hidden="1">
      <c r="A28" s="40"/>
      <c r="B28" s="75"/>
      <c r="C28" s="74"/>
      <c r="D28" s="58"/>
      <c r="E28" s="57"/>
      <c r="F28" s="57"/>
      <c r="G28" s="57"/>
      <c r="H28" s="57"/>
      <c r="I28" s="57"/>
      <c r="J28" s="57"/>
      <c r="K28" s="57"/>
      <c r="L28" s="57"/>
      <c r="M28" s="57"/>
      <c r="N28" s="57"/>
      <c r="O28" s="57"/>
      <c r="P28" s="57"/>
      <c r="Q28" s="57"/>
      <c r="R28" s="57"/>
      <c r="S28" s="57"/>
      <c r="T28" s="57"/>
      <c r="U28" s="57"/>
      <c r="V28" s="57"/>
      <c r="W28" s="57"/>
      <c r="X28" s="57"/>
      <c r="Y28" s="56"/>
    </row>
    <row r="29" spans="1:25" ht="15" hidden="1">
      <c r="A29" s="40"/>
      <c r="B29" s="75"/>
      <c r="C29" s="74"/>
      <c r="D29" s="58"/>
      <c r="E29" s="57"/>
      <c r="F29" s="57"/>
      <c r="G29" s="57"/>
      <c r="H29" s="57"/>
      <c r="I29" s="57"/>
      <c r="J29" s="57"/>
      <c r="K29" s="57"/>
      <c r="L29" s="57"/>
      <c r="M29" s="57"/>
      <c r="N29" s="57"/>
      <c r="O29" s="57"/>
      <c r="P29" s="57"/>
      <c r="Q29" s="57"/>
      <c r="R29" s="57"/>
      <c r="S29" s="57"/>
      <c r="T29" s="57"/>
      <c r="U29" s="57"/>
      <c r="V29" s="57"/>
      <c r="W29" s="57"/>
      <c r="X29" s="57"/>
      <c r="Y29" s="56"/>
    </row>
    <row r="30" spans="1:25" ht="15" hidden="1">
      <c r="A30" s="40"/>
      <c r="B30" s="75"/>
      <c r="C30" s="74"/>
      <c r="D30" s="58"/>
      <c r="E30" s="57"/>
      <c r="F30" s="57"/>
      <c r="G30" s="57"/>
      <c r="H30" s="57"/>
      <c r="I30" s="57"/>
      <c r="J30" s="57"/>
      <c r="K30" s="57"/>
      <c r="L30" s="57"/>
      <c r="M30" s="57"/>
      <c r="N30" s="57"/>
      <c r="O30" s="57"/>
      <c r="P30" s="57"/>
      <c r="Q30" s="57"/>
      <c r="R30" s="57"/>
      <c r="S30" s="57"/>
      <c r="T30" s="57"/>
      <c r="U30" s="57"/>
      <c r="V30" s="57"/>
      <c r="W30" s="57"/>
      <c r="X30" s="57"/>
      <c r="Y30" s="56"/>
    </row>
    <row r="31" spans="1:25" ht="15" hidden="1">
      <c r="A31" s="40"/>
      <c r="B31" s="75"/>
      <c r="C31" s="74"/>
      <c r="D31" s="58"/>
      <c r="E31" s="57"/>
      <c r="F31" s="57"/>
      <c r="G31" s="57"/>
      <c r="H31" s="57"/>
      <c r="I31" s="57"/>
      <c r="J31" s="57"/>
      <c r="K31" s="57"/>
      <c r="L31" s="57"/>
      <c r="M31" s="57"/>
      <c r="N31" s="57"/>
      <c r="O31" s="57"/>
      <c r="P31" s="57"/>
      <c r="Q31" s="57"/>
      <c r="R31" s="57"/>
      <c r="S31" s="57"/>
      <c r="T31" s="57"/>
      <c r="U31" s="57"/>
      <c r="V31" s="57"/>
      <c r="W31" s="57"/>
      <c r="X31" s="57"/>
      <c r="Y31" s="56"/>
    </row>
    <row r="32" spans="1:25" ht="15" hidden="1">
      <c r="A32" s="40"/>
      <c r="B32" s="75"/>
      <c r="C32" s="74"/>
      <c r="D32" s="58"/>
      <c r="E32" s="57"/>
      <c r="F32" s="57"/>
      <c r="G32" s="57"/>
      <c r="H32" s="57"/>
      <c r="I32" s="57"/>
      <c r="J32" s="57"/>
      <c r="K32" s="57"/>
      <c r="L32" s="57"/>
      <c r="M32" s="57"/>
      <c r="N32" s="57"/>
      <c r="O32" s="57"/>
      <c r="P32" s="57"/>
      <c r="Q32" s="57"/>
      <c r="R32" s="57"/>
      <c r="S32" s="57"/>
      <c r="T32" s="57"/>
      <c r="U32" s="57"/>
      <c r="V32" s="57"/>
      <c r="W32" s="57"/>
      <c r="X32" s="57"/>
      <c r="Y32" s="56"/>
    </row>
    <row r="33" spans="1:25" ht="18.75" hidden="1" customHeight="1">
      <c r="A33" s="40"/>
      <c r="B33" s="75"/>
      <c r="C33" s="74"/>
      <c r="D33" s="63"/>
      <c r="E33" s="62"/>
      <c r="F33" s="62"/>
      <c r="G33" s="62"/>
      <c r="H33" s="62"/>
      <c r="I33" s="62"/>
      <c r="J33" s="62"/>
      <c r="K33" s="62"/>
      <c r="L33" s="62"/>
      <c r="M33" s="62"/>
      <c r="N33" s="62"/>
      <c r="O33" s="62"/>
      <c r="P33" s="62"/>
      <c r="Q33" s="62"/>
      <c r="R33" s="62"/>
      <c r="S33" s="62"/>
      <c r="T33" s="62"/>
      <c r="U33" s="62"/>
      <c r="V33" s="62"/>
      <c r="W33" s="62"/>
      <c r="X33" s="62"/>
      <c r="Y33" s="56"/>
    </row>
    <row r="34" spans="1:25" ht="15" hidden="1">
      <c r="A34" s="40"/>
      <c r="B34" s="75"/>
      <c r="C34" s="74"/>
      <c r="D34" s="63"/>
      <c r="E34" s="62"/>
      <c r="F34" s="62"/>
      <c r="G34" s="62"/>
      <c r="H34" s="62"/>
      <c r="I34" s="62"/>
      <c r="J34" s="62"/>
      <c r="K34" s="62"/>
      <c r="L34" s="62"/>
      <c r="M34" s="62"/>
      <c r="N34" s="62"/>
      <c r="O34" s="62"/>
      <c r="P34" s="62"/>
      <c r="Q34" s="62"/>
      <c r="R34" s="62"/>
      <c r="S34" s="62"/>
      <c r="T34" s="62"/>
      <c r="U34" s="62"/>
      <c r="V34" s="62"/>
      <c r="W34" s="62"/>
      <c r="X34" s="62"/>
      <c r="Y34" s="56"/>
    </row>
    <row r="35" spans="1:25" ht="24" hidden="1" customHeight="1">
      <c r="A35" s="40"/>
      <c r="B35" s="75"/>
      <c r="C35" s="74"/>
      <c r="D35" s="58"/>
      <c r="E35" s="1214" t="s">
        <v>392</v>
      </c>
      <c r="F35" s="1214"/>
      <c r="G35" s="1214"/>
      <c r="H35" s="1214"/>
      <c r="I35" s="1214"/>
      <c r="J35" s="1214"/>
      <c r="K35" s="1214"/>
      <c r="L35" s="1214"/>
      <c r="M35" s="1214"/>
      <c r="N35" s="1214"/>
      <c r="O35" s="1214"/>
      <c r="P35" s="1214"/>
      <c r="Q35" s="1214"/>
      <c r="R35" s="1214"/>
      <c r="S35" s="1214"/>
      <c r="T35" s="1214"/>
      <c r="U35" s="1214"/>
      <c r="V35" s="1214"/>
      <c r="W35" s="1214"/>
      <c r="X35" s="1214"/>
      <c r="Y35" s="56"/>
    </row>
    <row r="36" spans="1:25" ht="38.25" hidden="1" customHeight="1">
      <c r="A36" s="40"/>
      <c r="B36" s="75"/>
      <c r="C36" s="74"/>
      <c r="D36" s="58"/>
      <c r="E36" s="1214"/>
      <c r="F36" s="1214"/>
      <c r="G36" s="1214"/>
      <c r="H36" s="1214"/>
      <c r="I36" s="1214"/>
      <c r="J36" s="1214"/>
      <c r="K36" s="1214"/>
      <c r="L36" s="1214"/>
      <c r="M36" s="1214"/>
      <c r="N36" s="1214"/>
      <c r="O36" s="1214"/>
      <c r="P36" s="1214"/>
      <c r="Q36" s="1214"/>
      <c r="R36" s="1214"/>
      <c r="S36" s="1214"/>
      <c r="T36" s="1214"/>
      <c r="U36" s="1214"/>
      <c r="V36" s="1214"/>
      <c r="W36" s="1214"/>
      <c r="X36" s="1214"/>
      <c r="Y36" s="56"/>
    </row>
    <row r="37" spans="1:25" ht="9.75" hidden="1" customHeight="1">
      <c r="A37" s="40"/>
      <c r="B37" s="75"/>
      <c r="C37" s="74"/>
      <c r="D37" s="58"/>
      <c r="E37" s="1214"/>
      <c r="F37" s="1214"/>
      <c r="G37" s="1214"/>
      <c r="H37" s="1214"/>
      <c r="I37" s="1214"/>
      <c r="J37" s="1214"/>
      <c r="K37" s="1214"/>
      <c r="L37" s="1214"/>
      <c r="M37" s="1214"/>
      <c r="N37" s="1214"/>
      <c r="O37" s="1214"/>
      <c r="P37" s="1214"/>
      <c r="Q37" s="1214"/>
      <c r="R37" s="1214"/>
      <c r="S37" s="1214"/>
      <c r="T37" s="1214"/>
      <c r="U37" s="1214"/>
      <c r="V37" s="1214"/>
      <c r="W37" s="1214"/>
      <c r="X37" s="1214"/>
      <c r="Y37" s="56"/>
    </row>
    <row r="38" spans="1:25" ht="51" hidden="1" customHeight="1">
      <c r="A38" s="40"/>
      <c r="B38" s="75"/>
      <c r="C38" s="74"/>
      <c r="D38" s="58"/>
      <c r="E38" s="1214"/>
      <c r="F38" s="1214"/>
      <c r="G38" s="1214"/>
      <c r="H38" s="1214"/>
      <c r="I38" s="1214"/>
      <c r="J38" s="1214"/>
      <c r="K38" s="1214"/>
      <c r="L38" s="1214"/>
      <c r="M38" s="1214"/>
      <c r="N38" s="1214"/>
      <c r="O38" s="1214"/>
      <c r="P38" s="1214"/>
      <c r="Q38" s="1214"/>
      <c r="R38" s="1214"/>
      <c r="S38" s="1214"/>
      <c r="T38" s="1214"/>
      <c r="U38" s="1214"/>
      <c r="V38" s="1214"/>
      <c r="W38" s="1214"/>
      <c r="X38" s="1214"/>
      <c r="Y38" s="56"/>
    </row>
    <row r="39" spans="1:25" ht="15" hidden="1" customHeight="1">
      <c r="A39" s="40"/>
      <c r="B39" s="75"/>
      <c r="C39" s="74"/>
      <c r="D39" s="58"/>
      <c r="E39" s="1214"/>
      <c r="F39" s="1214"/>
      <c r="G39" s="1214"/>
      <c r="H39" s="1214"/>
      <c r="I39" s="1214"/>
      <c r="J39" s="1214"/>
      <c r="K39" s="1214"/>
      <c r="L39" s="1214"/>
      <c r="M39" s="1214"/>
      <c r="N39" s="1214"/>
      <c r="O39" s="1214"/>
      <c r="P39" s="1214"/>
      <c r="Q39" s="1214"/>
      <c r="R39" s="1214"/>
      <c r="S39" s="1214"/>
      <c r="T39" s="1214"/>
      <c r="U39" s="1214"/>
      <c r="V39" s="1214"/>
      <c r="W39" s="1214"/>
      <c r="X39" s="1214"/>
      <c r="Y39" s="56"/>
    </row>
    <row r="40" spans="1:25" ht="12" hidden="1" customHeight="1">
      <c r="A40" s="40"/>
      <c r="B40" s="75"/>
      <c r="C40" s="74"/>
      <c r="D40" s="58"/>
      <c r="E40" s="1200"/>
      <c r="F40" s="1201"/>
      <c r="G40" s="1201"/>
      <c r="H40" s="1201"/>
      <c r="I40" s="1201"/>
      <c r="J40" s="1201"/>
      <c r="K40" s="1201"/>
      <c r="L40" s="1201"/>
      <c r="M40" s="1201"/>
      <c r="N40" s="1201"/>
      <c r="O40" s="1201"/>
      <c r="P40" s="1201"/>
      <c r="Q40" s="1201"/>
      <c r="R40" s="1201"/>
      <c r="S40" s="1201"/>
      <c r="T40" s="1201"/>
      <c r="U40" s="1201"/>
      <c r="V40" s="1201"/>
      <c r="W40" s="1201"/>
      <c r="X40" s="1201"/>
      <c r="Y40" s="56"/>
    </row>
    <row r="41" spans="1:25" ht="38.25" hidden="1" customHeight="1">
      <c r="A41" s="40"/>
      <c r="B41" s="75"/>
      <c r="C41" s="74"/>
      <c r="D41" s="58"/>
      <c r="E41" s="1214"/>
      <c r="F41" s="1214"/>
      <c r="G41" s="1214"/>
      <c r="H41" s="1214"/>
      <c r="I41" s="1214"/>
      <c r="J41" s="1214"/>
      <c r="K41" s="1214"/>
      <c r="L41" s="1214"/>
      <c r="M41" s="1214"/>
      <c r="N41" s="1214"/>
      <c r="O41" s="1214"/>
      <c r="P41" s="1214"/>
      <c r="Q41" s="1214"/>
      <c r="R41" s="1214"/>
      <c r="S41" s="1214"/>
      <c r="T41" s="1214"/>
      <c r="U41" s="1214"/>
      <c r="V41" s="1214"/>
      <c r="W41" s="1214"/>
      <c r="X41" s="1214"/>
      <c r="Y41" s="56"/>
    </row>
    <row r="42" spans="1:25" ht="15" hidden="1">
      <c r="A42" s="40"/>
      <c r="B42" s="75"/>
      <c r="C42" s="74"/>
      <c r="D42" s="58"/>
      <c r="E42" s="1214"/>
      <c r="F42" s="1214"/>
      <c r="G42" s="1214"/>
      <c r="H42" s="1214"/>
      <c r="I42" s="1214"/>
      <c r="J42" s="1214"/>
      <c r="K42" s="1214"/>
      <c r="L42" s="1214"/>
      <c r="M42" s="1214"/>
      <c r="N42" s="1214"/>
      <c r="O42" s="1214"/>
      <c r="P42" s="1214"/>
      <c r="Q42" s="1214"/>
      <c r="R42" s="1214"/>
      <c r="S42" s="1214"/>
      <c r="T42" s="1214"/>
      <c r="U42" s="1214"/>
      <c r="V42" s="1214"/>
      <c r="W42" s="1214"/>
      <c r="X42" s="1214"/>
      <c r="Y42" s="56"/>
    </row>
    <row r="43" spans="1:25" ht="15" hidden="1">
      <c r="A43" s="40"/>
      <c r="B43" s="75"/>
      <c r="C43" s="74"/>
      <c r="D43" s="58"/>
      <c r="E43" s="1214"/>
      <c r="F43" s="1214"/>
      <c r="G43" s="1214"/>
      <c r="H43" s="1214"/>
      <c r="I43" s="1214"/>
      <c r="J43" s="1214"/>
      <c r="K43" s="1214"/>
      <c r="L43" s="1214"/>
      <c r="M43" s="1214"/>
      <c r="N43" s="1214"/>
      <c r="O43" s="1214"/>
      <c r="P43" s="1214"/>
      <c r="Q43" s="1214"/>
      <c r="R43" s="1214"/>
      <c r="S43" s="1214"/>
      <c r="T43" s="1214"/>
      <c r="U43" s="1214"/>
      <c r="V43" s="1214"/>
      <c r="W43" s="1214"/>
      <c r="X43" s="1214"/>
      <c r="Y43" s="56"/>
    </row>
    <row r="44" spans="1:25" ht="33.75" hidden="1" customHeight="1">
      <c r="A44" s="40"/>
      <c r="B44" s="75"/>
      <c r="C44" s="74"/>
      <c r="D44" s="63"/>
      <c r="E44" s="1214"/>
      <c r="F44" s="1214"/>
      <c r="G44" s="1214"/>
      <c r="H44" s="1214"/>
      <c r="I44" s="1214"/>
      <c r="J44" s="1214"/>
      <c r="K44" s="1214"/>
      <c r="L44" s="1214"/>
      <c r="M44" s="1214"/>
      <c r="N44" s="1214"/>
      <c r="O44" s="1214"/>
      <c r="P44" s="1214"/>
      <c r="Q44" s="1214"/>
      <c r="R44" s="1214"/>
      <c r="S44" s="1214"/>
      <c r="T44" s="1214"/>
      <c r="U44" s="1214"/>
      <c r="V44" s="1214"/>
      <c r="W44" s="1214"/>
      <c r="X44" s="1214"/>
      <c r="Y44" s="56"/>
    </row>
    <row r="45" spans="1:25" ht="15" hidden="1">
      <c r="A45" s="40"/>
      <c r="B45" s="75"/>
      <c r="C45" s="74"/>
      <c r="D45" s="63"/>
      <c r="E45" s="1214"/>
      <c r="F45" s="1214"/>
      <c r="G45" s="1214"/>
      <c r="H45" s="1214"/>
      <c r="I45" s="1214"/>
      <c r="J45" s="1214"/>
      <c r="K45" s="1214"/>
      <c r="L45" s="1214"/>
      <c r="M45" s="1214"/>
      <c r="N45" s="1214"/>
      <c r="O45" s="1214"/>
      <c r="P45" s="1214"/>
      <c r="Q45" s="1214"/>
      <c r="R45" s="1214"/>
      <c r="S45" s="1214"/>
      <c r="T45" s="1214"/>
      <c r="U45" s="1214"/>
      <c r="V45" s="1214"/>
      <c r="W45" s="1214"/>
      <c r="X45" s="1214"/>
      <c r="Y45" s="56"/>
    </row>
    <row r="46" spans="1:25" ht="24" hidden="1" customHeight="1">
      <c r="A46" s="40"/>
      <c r="B46" s="75"/>
      <c r="C46" s="74"/>
      <c r="D46" s="58"/>
      <c r="E46" s="1202" t="s">
        <v>235</v>
      </c>
      <c r="F46" s="1202"/>
      <c r="G46" s="1202"/>
      <c r="H46" s="1202"/>
      <c r="I46" s="1202"/>
      <c r="J46" s="1202"/>
      <c r="K46" s="1202"/>
      <c r="L46" s="1202"/>
      <c r="M46" s="1202"/>
      <c r="N46" s="1202"/>
      <c r="O46" s="1202"/>
      <c r="P46" s="1202"/>
      <c r="Q46" s="1202"/>
      <c r="R46" s="1202"/>
      <c r="S46" s="1202"/>
      <c r="T46" s="1202"/>
      <c r="U46" s="1202"/>
      <c r="V46" s="1202"/>
      <c r="W46" s="1202"/>
      <c r="X46" s="1202"/>
      <c r="Y46" s="56"/>
    </row>
    <row r="47" spans="1:25" ht="37.5" hidden="1" customHeight="1">
      <c r="A47" s="40"/>
      <c r="B47" s="75"/>
      <c r="C47" s="74"/>
      <c r="D47" s="58"/>
      <c r="E47" s="1202"/>
      <c r="F47" s="1202"/>
      <c r="G47" s="1202"/>
      <c r="H47" s="1202"/>
      <c r="I47" s="1202"/>
      <c r="J47" s="1202"/>
      <c r="K47" s="1202"/>
      <c r="L47" s="1202"/>
      <c r="M47" s="1202"/>
      <c r="N47" s="1202"/>
      <c r="O47" s="1202"/>
      <c r="P47" s="1202"/>
      <c r="Q47" s="1202"/>
      <c r="R47" s="1202"/>
      <c r="S47" s="1202"/>
      <c r="T47" s="1202"/>
      <c r="U47" s="1202"/>
      <c r="V47" s="1202"/>
      <c r="W47" s="1202"/>
      <c r="X47" s="1202"/>
      <c r="Y47" s="56"/>
    </row>
    <row r="48" spans="1:25" ht="24" hidden="1" customHeight="1">
      <c r="A48" s="40"/>
      <c r="B48" s="75"/>
      <c r="C48" s="74"/>
      <c r="D48" s="58"/>
      <c r="E48" s="1202"/>
      <c r="F48" s="1202"/>
      <c r="G48" s="1202"/>
      <c r="H48" s="1202"/>
      <c r="I48" s="1202"/>
      <c r="J48" s="1202"/>
      <c r="K48" s="1202"/>
      <c r="L48" s="1202"/>
      <c r="M48" s="1202"/>
      <c r="N48" s="1202"/>
      <c r="O48" s="1202"/>
      <c r="P48" s="1202"/>
      <c r="Q48" s="1202"/>
      <c r="R48" s="1202"/>
      <c r="S48" s="1202"/>
      <c r="T48" s="1202"/>
      <c r="U48" s="1202"/>
      <c r="V48" s="1202"/>
      <c r="W48" s="1202"/>
      <c r="X48" s="1202"/>
      <c r="Y48" s="56"/>
    </row>
    <row r="49" spans="1:25" ht="51" hidden="1" customHeight="1">
      <c r="A49" s="40"/>
      <c r="B49" s="75"/>
      <c r="C49" s="74"/>
      <c r="D49" s="58"/>
      <c r="E49" s="1202"/>
      <c r="F49" s="1202"/>
      <c r="G49" s="1202"/>
      <c r="H49" s="1202"/>
      <c r="I49" s="1202"/>
      <c r="J49" s="1202"/>
      <c r="K49" s="1202"/>
      <c r="L49" s="1202"/>
      <c r="M49" s="1202"/>
      <c r="N49" s="1202"/>
      <c r="O49" s="1202"/>
      <c r="P49" s="1202"/>
      <c r="Q49" s="1202"/>
      <c r="R49" s="1202"/>
      <c r="S49" s="1202"/>
      <c r="T49" s="1202"/>
      <c r="U49" s="1202"/>
      <c r="V49" s="1202"/>
      <c r="W49" s="1202"/>
      <c r="X49" s="1202"/>
      <c r="Y49" s="56"/>
    </row>
    <row r="50" spans="1:25" ht="15" hidden="1">
      <c r="A50" s="40"/>
      <c r="B50" s="75"/>
      <c r="C50" s="74"/>
      <c r="D50" s="58"/>
      <c r="E50" s="1202"/>
      <c r="F50" s="1202"/>
      <c r="G50" s="1202"/>
      <c r="H50" s="1202"/>
      <c r="I50" s="1202"/>
      <c r="J50" s="1202"/>
      <c r="K50" s="1202"/>
      <c r="L50" s="1202"/>
      <c r="M50" s="1202"/>
      <c r="N50" s="1202"/>
      <c r="O50" s="1202"/>
      <c r="P50" s="1202"/>
      <c r="Q50" s="1202"/>
      <c r="R50" s="1202"/>
      <c r="S50" s="1202"/>
      <c r="T50" s="1202"/>
      <c r="U50" s="1202"/>
      <c r="V50" s="1202"/>
      <c r="W50" s="1202"/>
      <c r="X50" s="1202"/>
      <c r="Y50" s="56"/>
    </row>
    <row r="51" spans="1:25" ht="15" hidden="1">
      <c r="A51" s="40"/>
      <c r="B51" s="75"/>
      <c r="C51" s="74"/>
      <c r="D51" s="58"/>
      <c r="E51" s="1202"/>
      <c r="F51" s="1202"/>
      <c r="G51" s="1202"/>
      <c r="H51" s="1202"/>
      <c r="I51" s="1202"/>
      <c r="J51" s="1202"/>
      <c r="K51" s="1202"/>
      <c r="L51" s="1202"/>
      <c r="M51" s="1202"/>
      <c r="N51" s="1202"/>
      <c r="O51" s="1202"/>
      <c r="P51" s="1202"/>
      <c r="Q51" s="1202"/>
      <c r="R51" s="1202"/>
      <c r="S51" s="1202"/>
      <c r="T51" s="1202"/>
      <c r="U51" s="1202"/>
      <c r="V51" s="1202"/>
      <c r="W51" s="1202"/>
      <c r="X51" s="1202"/>
      <c r="Y51" s="56"/>
    </row>
    <row r="52" spans="1:25" ht="15" hidden="1">
      <c r="A52" s="40"/>
      <c r="B52" s="75"/>
      <c r="C52" s="74"/>
      <c r="D52" s="58"/>
      <c r="E52" s="1202"/>
      <c r="F52" s="1202"/>
      <c r="G52" s="1202"/>
      <c r="H52" s="1202"/>
      <c r="I52" s="1202"/>
      <c r="J52" s="1202"/>
      <c r="K52" s="1202"/>
      <c r="L52" s="1202"/>
      <c r="M52" s="1202"/>
      <c r="N52" s="1202"/>
      <c r="O52" s="1202"/>
      <c r="P52" s="1202"/>
      <c r="Q52" s="1202"/>
      <c r="R52" s="1202"/>
      <c r="S52" s="1202"/>
      <c r="T52" s="1202"/>
      <c r="U52" s="1202"/>
      <c r="V52" s="1202"/>
      <c r="W52" s="1202"/>
      <c r="X52" s="1202"/>
      <c r="Y52" s="56"/>
    </row>
    <row r="53" spans="1:25" ht="15" hidden="1">
      <c r="A53" s="40"/>
      <c r="B53" s="75"/>
      <c r="C53" s="74"/>
      <c r="D53" s="58"/>
      <c r="E53" s="1202"/>
      <c r="F53" s="1202"/>
      <c r="G53" s="1202"/>
      <c r="H53" s="1202"/>
      <c r="I53" s="1202"/>
      <c r="J53" s="1202"/>
      <c r="K53" s="1202"/>
      <c r="L53" s="1202"/>
      <c r="M53" s="1202"/>
      <c r="N53" s="1202"/>
      <c r="O53" s="1202"/>
      <c r="P53" s="1202"/>
      <c r="Q53" s="1202"/>
      <c r="R53" s="1202"/>
      <c r="S53" s="1202"/>
      <c r="T53" s="1202"/>
      <c r="U53" s="1202"/>
      <c r="V53" s="1202"/>
      <c r="W53" s="1202"/>
      <c r="X53" s="1202"/>
      <c r="Y53" s="56"/>
    </row>
    <row r="54" spans="1:25" ht="15" hidden="1">
      <c r="A54" s="40"/>
      <c r="B54" s="75"/>
      <c r="C54" s="74"/>
      <c r="D54" s="58"/>
      <c r="E54" s="1202"/>
      <c r="F54" s="1202"/>
      <c r="G54" s="1202"/>
      <c r="H54" s="1202"/>
      <c r="I54" s="1202"/>
      <c r="J54" s="1202"/>
      <c r="K54" s="1202"/>
      <c r="L54" s="1202"/>
      <c r="M54" s="1202"/>
      <c r="N54" s="1202"/>
      <c r="O54" s="1202"/>
      <c r="P54" s="1202"/>
      <c r="Q54" s="1202"/>
      <c r="R54" s="1202"/>
      <c r="S54" s="1202"/>
      <c r="T54" s="1202"/>
      <c r="U54" s="1202"/>
      <c r="V54" s="1202"/>
      <c r="W54" s="1202"/>
      <c r="X54" s="1202"/>
      <c r="Y54" s="56"/>
    </row>
    <row r="55" spans="1:25" ht="15" hidden="1">
      <c r="A55" s="40"/>
      <c r="B55" s="75"/>
      <c r="C55" s="74"/>
      <c r="D55" s="58"/>
      <c r="E55" s="1202"/>
      <c r="F55" s="1202"/>
      <c r="G55" s="1202"/>
      <c r="H55" s="1202"/>
      <c r="I55" s="1202"/>
      <c r="J55" s="1202"/>
      <c r="K55" s="1202"/>
      <c r="L55" s="1202"/>
      <c r="M55" s="1202"/>
      <c r="N55" s="1202"/>
      <c r="O55" s="1202"/>
      <c r="P55" s="1202"/>
      <c r="Q55" s="1202"/>
      <c r="R55" s="1202"/>
      <c r="S55" s="1202"/>
      <c r="T55" s="1202"/>
      <c r="U55" s="1202"/>
      <c r="V55" s="1202"/>
      <c r="W55" s="1202"/>
      <c r="X55" s="1202"/>
      <c r="Y55" s="56"/>
    </row>
    <row r="56" spans="1:25" ht="25.5" hidden="1" customHeight="1">
      <c r="A56" s="40"/>
      <c r="B56" s="75"/>
      <c r="C56" s="74"/>
      <c r="D56" s="63"/>
      <c r="E56" s="1202"/>
      <c r="F56" s="1202"/>
      <c r="G56" s="1202"/>
      <c r="H56" s="1202"/>
      <c r="I56" s="1202"/>
      <c r="J56" s="1202"/>
      <c r="K56" s="1202"/>
      <c r="L56" s="1202"/>
      <c r="M56" s="1202"/>
      <c r="N56" s="1202"/>
      <c r="O56" s="1202"/>
      <c r="P56" s="1202"/>
      <c r="Q56" s="1202"/>
      <c r="R56" s="1202"/>
      <c r="S56" s="1202"/>
      <c r="T56" s="1202"/>
      <c r="U56" s="1202"/>
      <c r="V56" s="1202"/>
      <c r="W56" s="1202"/>
      <c r="X56" s="1202"/>
      <c r="Y56" s="56"/>
    </row>
    <row r="57" spans="1:25" ht="15" hidden="1">
      <c r="A57" s="40"/>
      <c r="B57" s="75"/>
      <c r="C57" s="74"/>
      <c r="D57" s="63"/>
      <c r="E57" s="1202"/>
      <c r="F57" s="1202"/>
      <c r="G57" s="1202"/>
      <c r="H57" s="1202"/>
      <c r="I57" s="1202"/>
      <c r="J57" s="1202"/>
      <c r="K57" s="1202"/>
      <c r="L57" s="1202"/>
      <c r="M57" s="1202"/>
      <c r="N57" s="1202"/>
      <c r="O57" s="1202"/>
      <c r="P57" s="1202"/>
      <c r="Q57" s="1202"/>
      <c r="R57" s="1202"/>
      <c r="S57" s="1202"/>
      <c r="T57" s="1202"/>
      <c r="U57" s="1202"/>
      <c r="V57" s="1202"/>
      <c r="W57" s="1202"/>
      <c r="X57" s="1202"/>
      <c r="Y57" s="56"/>
    </row>
    <row r="58" spans="1:25" ht="15" hidden="1" customHeight="1">
      <c r="A58" s="40"/>
      <c r="B58" s="75"/>
      <c r="C58" s="74"/>
      <c r="D58" s="58"/>
      <c r="E58" s="1203" t="s">
        <v>393</v>
      </c>
      <c r="F58" s="1203"/>
      <c r="G58" s="1203"/>
      <c r="H58" s="1203"/>
      <c r="I58" s="1203"/>
      <c r="J58" s="1203"/>
      <c r="K58" s="1203"/>
      <c r="L58" s="1203"/>
      <c r="M58" s="1203"/>
      <c r="N58" s="1203"/>
      <c r="O58" s="1203"/>
      <c r="P58" s="1203"/>
      <c r="Q58" s="1203"/>
      <c r="R58" s="1203"/>
      <c r="S58" s="1203"/>
      <c r="T58" s="1203"/>
      <c r="U58" s="1203"/>
      <c r="V58" s="223"/>
      <c r="W58" s="223"/>
      <c r="X58" s="223"/>
      <c r="Y58" s="56"/>
    </row>
    <row r="59" spans="1:25" ht="15" hidden="1" customHeight="1">
      <c r="A59" s="40"/>
      <c r="B59" s="75"/>
      <c r="C59" s="74"/>
      <c r="D59" s="58"/>
      <c r="E59" s="1205"/>
      <c r="F59" s="1205"/>
      <c r="G59" s="1205"/>
      <c r="H59" s="1200"/>
      <c r="I59" s="1201"/>
      <c r="J59" s="1201"/>
      <c r="K59" s="1201"/>
      <c r="L59" s="1201"/>
      <c r="M59" s="1201"/>
      <c r="N59" s="1201"/>
      <c r="O59" s="1201"/>
      <c r="P59" s="1201"/>
      <c r="Q59" s="1201"/>
      <c r="R59" s="1201"/>
      <c r="S59" s="1201"/>
      <c r="T59" s="1201"/>
      <c r="U59" s="1201"/>
      <c r="V59" s="1201"/>
      <c r="W59" s="1201"/>
      <c r="X59" s="1201"/>
      <c r="Y59" s="56"/>
    </row>
    <row r="60" spans="1:25" ht="15" hidden="1" customHeight="1">
      <c r="A60" s="40"/>
      <c r="B60" s="75"/>
      <c r="C60" s="74"/>
      <c r="D60" s="58"/>
      <c r="E60" s="1204"/>
      <c r="F60" s="1204"/>
      <c r="G60" s="1204"/>
      <c r="H60" s="1199"/>
      <c r="I60" s="1199"/>
      <c r="J60" s="1199"/>
      <c r="K60" s="1199"/>
      <c r="L60" s="1199"/>
      <c r="M60" s="1199"/>
      <c r="N60" s="1199"/>
      <c r="O60" s="1199"/>
      <c r="P60" s="1199"/>
      <c r="Q60" s="1199"/>
      <c r="R60" s="1199"/>
      <c r="S60" s="1199"/>
      <c r="T60" s="1199"/>
      <c r="U60" s="1199"/>
      <c r="V60" s="1199"/>
      <c r="W60" s="1199"/>
      <c r="X60" s="1199"/>
      <c r="Y60" s="56"/>
    </row>
    <row r="61" spans="1:25" ht="15" hidden="1">
      <c r="A61" s="40"/>
      <c r="B61" s="75"/>
      <c r="C61" s="74"/>
      <c r="D61" s="58"/>
      <c r="E61" s="67"/>
      <c r="F61" s="65"/>
      <c r="G61" s="66"/>
      <c r="H61" s="1199"/>
      <c r="I61" s="1199"/>
      <c r="J61" s="1199"/>
      <c r="K61" s="1199"/>
      <c r="L61" s="1199"/>
      <c r="M61" s="1199"/>
      <c r="N61" s="1199"/>
      <c r="O61" s="1199"/>
      <c r="P61" s="1199"/>
      <c r="Q61" s="1199"/>
      <c r="R61" s="1199"/>
      <c r="S61" s="1199"/>
      <c r="T61" s="1199"/>
      <c r="U61" s="1199"/>
      <c r="V61" s="1199"/>
      <c r="W61" s="1199"/>
      <c r="X61" s="1199"/>
      <c r="Y61" s="56"/>
    </row>
    <row r="62" spans="1:25" ht="27.75" hidden="1" customHeight="1">
      <c r="A62" s="40"/>
      <c r="B62" s="75"/>
      <c r="C62" s="74"/>
      <c r="D62" s="58"/>
      <c r="E62" s="57"/>
      <c r="F62" s="57"/>
      <c r="G62" s="57"/>
      <c r="H62" s="57"/>
      <c r="I62" s="57"/>
      <c r="J62" s="57"/>
      <c r="K62" s="57"/>
      <c r="L62" s="57"/>
      <c r="M62" s="57"/>
      <c r="N62" s="57"/>
      <c r="O62" s="57"/>
      <c r="P62" s="57"/>
      <c r="Q62" s="57"/>
      <c r="R62" s="57"/>
      <c r="S62" s="57"/>
      <c r="T62" s="57"/>
      <c r="U62" s="57"/>
      <c r="V62" s="57"/>
      <c r="W62" s="57"/>
      <c r="X62" s="57"/>
      <c r="Y62" s="56"/>
    </row>
    <row r="63" spans="1:25" ht="15" hidden="1">
      <c r="A63" s="40"/>
      <c r="B63" s="75"/>
      <c r="C63" s="74"/>
      <c r="D63" s="58"/>
      <c r="E63" s="57"/>
      <c r="F63" s="57"/>
      <c r="G63" s="57"/>
      <c r="H63" s="57"/>
      <c r="I63" s="57"/>
      <c r="J63" s="57"/>
      <c r="K63" s="57"/>
      <c r="L63" s="57"/>
      <c r="M63" s="57"/>
      <c r="N63" s="57"/>
      <c r="O63" s="57"/>
      <c r="P63" s="57"/>
      <c r="Q63" s="57"/>
      <c r="R63" s="57"/>
      <c r="S63" s="57"/>
      <c r="T63" s="57"/>
      <c r="U63" s="57"/>
      <c r="V63" s="57"/>
      <c r="W63" s="57"/>
      <c r="X63" s="57"/>
      <c r="Y63" s="56"/>
    </row>
    <row r="64" spans="1:25" ht="15" hidden="1">
      <c r="A64" s="40"/>
      <c r="B64" s="75"/>
      <c r="C64" s="74"/>
      <c r="D64" s="58"/>
      <c r="E64" s="57"/>
      <c r="F64" s="57"/>
      <c r="G64" s="57"/>
      <c r="H64" s="57"/>
      <c r="I64" s="57"/>
      <c r="J64" s="57"/>
      <c r="K64" s="57"/>
      <c r="L64" s="57"/>
      <c r="M64" s="57"/>
      <c r="N64" s="57"/>
      <c r="O64" s="57"/>
      <c r="P64" s="57"/>
      <c r="Q64" s="57"/>
      <c r="R64" s="57"/>
      <c r="S64" s="57"/>
      <c r="T64" s="57"/>
      <c r="U64" s="57"/>
      <c r="V64" s="57"/>
      <c r="W64" s="57"/>
      <c r="X64" s="57"/>
      <c r="Y64" s="56"/>
    </row>
    <row r="65" spans="1:25" ht="15" hidden="1">
      <c r="A65" s="40"/>
      <c r="B65" s="75"/>
      <c r="C65" s="74"/>
      <c r="D65" s="58"/>
      <c r="E65" s="57"/>
      <c r="F65" s="57"/>
      <c r="G65" s="57"/>
      <c r="H65" s="57"/>
      <c r="I65" s="57"/>
      <c r="J65" s="57"/>
      <c r="K65" s="57"/>
      <c r="L65" s="57"/>
      <c r="M65" s="57"/>
      <c r="N65" s="57"/>
      <c r="O65" s="57"/>
      <c r="P65" s="57"/>
      <c r="Q65" s="57"/>
      <c r="R65" s="57"/>
      <c r="S65" s="57"/>
      <c r="T65" s="57"/>
      <c r="U65" s="57"/>
      <c r="V65" s="57"/>
      <c r="W65" s="57"/>
      <c r="X65" s="57"/>
      <c r="Y65" s="56"/>
    </row>
    <row r="66" spans="1:25" ht="15" hidden="1">
      <c r="A66" s="40"/>
      <c r="B66" s="75"/>
      <c r="C66" s="74"/>
      <c r="D66" s="58"/>
      <c r="E66" s="57"/>
      <c r="F66" s="57"/>
      <c r="G66" s="57"/>
      <c r="H66" s="57"/>
      <c r="I66" s="57"/>
      <c r="J66" s="57"/>
      <c r="K66" s="57"/>
      <c r="L66" s="57"/>
      <c r="M66" s="57"/>
      <c r="N66" s="57"/>
      <c r="O66" s="57"/>
      <c r="P66" s="57"/>
      <c r="Q66" s="57"/>
      <c r="R66" s="57"/>
      <c r="S66" s="57"/>
      <c r="T66" s="57"/>
      <c r="U66" s="57"/>
      <c r="V66" s="57"/>
      <c r="W66" s="57"/>
      <c r="X66" s="57"/>
      <c r="Y66" s="56"/>
    </row>
    <row r="67" spans="1:25" ht="15" hidden="1">
      <c r="A67" s="40"/>
      <c r="B67" s="75"/>
      <c r="C67" s="74"/>
      <c r="D67" s="58"/>
      <c r="E67" s="57"/>
      <c r="F67" s="57"/>
      <c r="G67" s="57"/>
      <c r="H67" s="57"/>
      <c r="I67" s="57"/>
      <c r="J67" s="57"/>
      <c r="K67" s="57"/>
      <c r="L67" s="57"/>
      <c r="M67" s="57"/>
      <c r="N67" s="57"/>
      <c r="O67" s="57"/>
      <c r="P67" s="57"/>
      <c r="Q67" s="57"/>
      <c r="R67" s="57"/>
      <c r="S67" s="57"/>
      <c r="T67" s="57"/>
      <c r="U67" s="57"/>
      <c r="V67" s="57"/>
      <c r="W67" s="57"/>
      <c r="X67" s="57"/>
      <c r="Y67" s="56"/>
    </row>
    <row r="68" spans="1:25" ht="89.25" hidden="1" customHeight="1">
      <c r="A68" s="40"/>
      <c r="B68" s="75"/>
      <c r="C68" s="74"/>
      <c r="D68" s="63"/>
      <c r="E68" s="62"/>
      <c r="F68" s="62"/>
      <c r="G68" s="62"/>
      <c r="H68" s="62"/>
      <c r="I68" s="62"/>
      <c r="J68" s="62"/>
      <c r="K68" s="62"/>
      <c r="L68" s="62"/>
      <c r="M68" s="62"/>
      <c r="N68" s="62"/>
      <c r="O68" s="62"/>
      <c r="P68" s="62"/>
      <c r="Q68" s="62"/>
      <c r="R68" s="62"/>
      <c r="S68" s="62"/>
      <c r="T68" s="62"/>
      <c r="U68" s="62"/>
      <c r="V68" s="62"/>
      <c r="W68" s="62"/>
      <c r="X68" s="62"/>
      <c r="Y68" s="56"/>
    </row>
    <row r="69" spans="1:25" ht="15" hidden="1">
      <c r="A69" s="40"/>
      <c r="B69" s="75"/>
      <c r="C69" s="74"/>
      <c r="D69" s="63"/>
      <c r="E69" s="62"/>
      <c r="F69" s="62"/>
      <c r="G69" s="62"/>
      <c r="H69" s="62"/>
      <c r="I69" s="62"/>
      <c r="J69" s="62"/>
      <c r="K69" s="62"/>
      <c r="L69" s="62"/>
      <c r="M69" s="62"/>
      <c r="N69" s="62"/>
      <c r="O69" s="62"/>
      <c r="P69" s="62"/>
      <c r="Q69" s="62"/>
      <c r="R69" s="62"/>
      <c r="S69" s="62"/>
      <c r="T69" s="62"/>
      <c r="U69" s="62"/>
      <c r="V69" s="62"/>
      <c r="W69" s="62"/>
      <c r="X69" s="62"/>
      <c r="Y69" s="56"/>
    </row>
    <row r="70" spans="1:25" ht="15" hidden="1">
      <c r="A70" s="40"/>
      <c r="B70" s="75"/>
      <c r="C70" s="74"/>
      <c r="D70" s="58"/>
      <c r="E70" s="1203" t="s">
        <v>394</v>
      </c>
      <c r="F70" s="1203"/>
      <c r="G70" s="1203"/>
      <c r="H70" s="1203"/>
      <c r="I70" s="1203"/>
      <c r="J70" s="1203"/>
      <c r="K70" s="1203"/>
      <c r="L70" s="1203"/>
      <c r="M70" s="1203"/>
      <c r="N70" s="1203"/>
      <c r="O70" s="1203"/>
      <c r="P70" s="1203"/>
      <c r="Q70" s="1203"/>
      <c r="R70" s="1203"/>
      <c r="S70" s="1203"/>
      <c r="T70" s="1203"/>
      <c r="U70" s="418"/>
      <c r="V70" s="418"/>
      <c r="W70" s="418"/>
      <c r="X70" s="418"/>
      <c r="Y70" s="56"/>
    </row>
    <row r="71" spans="1:25" ht="15" hidden="1">
      <c r="A71" s="40"/>
      <c r="B71" s="75"/>
      <c r="C71" s="74"/>
      <c r="D71" s="58"/>
      <c r="E71" s="1203" t="s">
        <v>564</v>
      </c>
      <c r="F71" s="1203"/>
      <c r="G71" s="1203"/>
      <c r="H71" s="1203"/>
      <c r="I71" s="1203"/>
      <c r="J71" s="1203"/>
      <c r="K71" s="1203"/>
      <c r="L71" s="1203"/>
      <c r="M71" s="1203"/>
      <c r="N71" s="1203"/>
      <c r="O71" s="1203"/>
      <c r="P71" s="1203"/>
      <c r="Q71" s="1203"/>
      <c r="R71" s="1203"/>
      <c r="S71" s="1203"/>
      <c r="T71" s="1203"/>
      <c r="U71" s="419"/>
      <c r="V71" s="419"/>
      <c r="W71" s="419"/>
      <c r="X71" s="419"/>
      <c r="Y71" s="56"/>
    </row>
    <row r="72" spans="1:25" ht="40.5" hidden="1" customHeight="1">
      <c r="A72" s="40"/>
      <c r="B72" s="75"/>
      <c r="C72" s="74"/>
      <c r="D72" s="58"/>
      <c r="E72" s="419"/>
      <c r="F72" s="419"/>
      <c r="G72" s="419"/>
      <c r="H72" s="419"/>
      <c r="I72" s="419"/>
      <c r="J72" s="419"/>
      <c r="K72" s="419"/>
      <c r="L72" s="419"/>
      <c r="M72" s="419"/>
      <c r="N72" s="419"/>
      <c r="O72" s="419"/>
      <c r="P72" s="419"/>
      <c r="Q72" s="419"/>
      <c r="R72" s="419"/>
      <c r="S72" s="419"/>
      <c r="T72" s="419"/>
      <c r="U72" s="419"/>
      <c r="V72" s="419"/>
      <c r="W72" s="419"/>
      <c r="X72" s="419"/>
      <c r="Y72" s="56"/>
    </row>
    <row r="73" spans="1:25" ht="63" hidden="1" customHeight="1">
      <c r="A73" s="40"/>
      <c r="B73" s="75"/>
      <c r="C73" s="74"/>
      <c r="D73" s="58"/>
      <c r="E73" s="419"/>
      <c r="F73" s="419"/>
      <c r="G73" s="419"/>
      <c r="H73" s="419"/>
      <c r="I73" s="419"/>
      <c r="J73" s="419"/>
      <c r="K73" s="419"/>
      <c r="L73" s="419"/>
      <c r="M73" s="419"/>
      <c r="N73" s="419"/>
      <c r="O73" s="419"/>
      <c r="P73" s="419"/>
      <c r="Q73" s="419"/>
      <c r="R73" s="419"/>
      <c r="S73" s="419"/>
      <c r="T73" s="419"/>
      <c r="U73" s="419"/>
      <c r="V73" s="419"/>
      <c r="W73" s="419"/>
      <c r="X73" s="419"/>
      <c r="Y73" s="56"/>
    </row>
    <row r="74" spans="1:25" ht="30" hidden="1" customHeight="1">
      <c r="A74" s="40"/>
      <c r="B74" s="75"/>
      <c r="C74" s="74"/>
      <c r="D74" s="58"/>
      <c r="E74" s="419"/>
      <c r="F74" s="419"/>
      <c r="G74" s="419"/>
      <c r="H74" s="419"/>
      <c r="I74" s="419"/>
      <c r="J74" s="419"/>
      <c r="K74" s="419"/>
      <c r="L74" s="419"/>
      <c r="M74" s="419"/>
      <c r="N74" s="419"/>
      <c r="O74" s="419"/>
      <c r="P74" s="419"/>
      <c r="Q74" s="419"/>
      <c r="R74" s="419"/>
      <c r="S74" s="419"/>
      <c r="T74" s="419"/>
      <c r="U74" s="419"/>
      <c r="V74" s="419"/>
      <c r="W74" s="419"/>
      <c r="X74" s="419"/>
      <c r="Y74" s="56"/>
    </row>
    <row r="75" spans="1:25" ht="30" hidden="1" customHeight="1">
      <c r="A75" s="40"/>
      <c r="B75" s="75"/>
      <c r="C75" s="74"/>
      <c r="D75" s="58"/>
      <c r="E75" s="419"/>
      <c r="F75" s="419"/>
      <c r="G75" s="419"/>
      <c r="H75" s="419"/>
      <c r="I75" s="419"/>
      <c r="J75" s="419"/>
      <c r="K75" s="419"/>
      <c r="L75" s="419"/>
      <c r="M75" s="419"/>
      <c r="N75" s="419"/>
      <c r="O75" s="419"/>
      <c r="P75" s="419"/>
      <c r="Q75" s="419"/>
      <c r="R75" s="419"/>
      <c r="S75" s="419"/>
      <c r="T75" s="419"/>
      <c r="U75" s="419"/>
      <c r="V75" s="419"/>
      <c r="W75" s="419"/>
      <c r="X75" s="419"/>
      <c r="Y75" s="56"/>
    </row>
    <row r="76" spans="1:25" ht="15" hidden="1">
      <c r="A76" s="40"/>
      <c r="B76" s="75"/>
      <c r="C76" s="74"/>
      <c r="D76" s="58"/>
      <c r="E76" s="419"/>
      <c r="F76" s="419"/>
      <c r="G76" s="419"/>
      <c r="H76" s="419"/>
      <c r="I76" s="419"/>
      <c r="J76" s="419"/>
      <c r="K76" s="419"/>
      <c r="L76" s="419"/>
      <c r="M76" s="419"/>
      <c r="N76" s="419"/>
      <c r="O76" s="419"/>
      <c r="P76" s="419"/>
      <c r="Q76" s="419"/>
      <c r="R76" s="419"/>
      <c r="S76" s="419"/>
      <c r="T76" s="419"/>
      <c r="U76" s="419"/>
      <c r="V76" s="419"/>
      <c r="W76" s="419"/>
      <c r="X76" s="419"/>
      <c r="Y76" s="56"/>
    </row>
    <row r="77" spans="1:25" ht="15" hidden="1">
      <c r="A77" s="40"/>
      <c r="B77" s="75"/>
      <c r="C77" s="74"/>
      <c r="D77" s="58"/>
      <c r="E77" s="419"/>
      <c r="F77" s="419"/>
      <c r="G77" s="419"/>
      <c r="H77" s="419"/>
      <c r="I77" s="419"/>
      <c r="J77" s="419"/>
      <c r="K77" s="419"/>
      <c r="L77" s="419"/>
      <c r="M77" s="419"/>
      <c r="N77" s="419"/>
      <c r="O77" s="419"/>
      <c r="P77" s="419"/>
      <c r="Q77" s="419"/>
      <c r="R77" s="419"/>
      <c r="S77" s="419"/>
      <c r="T77" s="419"/>
      <c r="U77" s="419"/>
      <c r="V77" s="419"/>
      <c r="W77" s="419"/>
      <c r="X77" s="419"/>
      <c r="Y77" s="56"/>
    </row>
    <row r="78" spans="1:25" ht="8.25" hidden="1" customHeight="1">
      <c r="A78" s="40"/>
      <c r="B78" s="75"/>
      <c r="C78" s="74"/>
      <c r="D78" s="58"/>
      <c r="E78" s="77"/>
      <c r="F78" s="77"/>
      <c r="G78" s="77"/>
      <c r="H78" s="77"/>
      <c r="I78" s="77"/>
      <c r="J78" s="77"/>
      <c r="K78" s="77"/>
      <c r="L78" s="77"/>
      <c r="M78" s="77"/>
      <c r="N78" s="77"/>
      <c r="O78" s="77"/>
      <c r="P78" s="77"/>
      <c r="Q78" s="77"/>
      <c r="R78" s="77"/>
      <c r="S78" s="77"/>
      <c r="T78" s="77"/>
      <c r="U78" s="77"/>
      <c r="V78" s="77"/>
      <c r="W78" s="77"/>
      <c r="X78" s="77"/>
      <c r="Y78" s="56"/>
    </row>
    <row r="79" spans="1:25" ht="21" hidden="1" customHeight="1">
      <c r="A79" s="40"/>
      <c r="B79" s="75"/>
      <c r="C79" s="74"/>
      <c r="D79" s="58"/>
      <c r="E79" s="420"/>
      <c r="F79" s="420"/>
      <c r="G79" s="420"/>
      <c r="H79" s="420"/>
      <c r="I79" s="420"/>
      <c r="J79" s="420"/>
      <c r="K79" s="420"/>
      <c r="L79" s="420"/>
      <c r="M79" s="420"/>
      <c r="N79" s="420"/>
      <c r="O79" s="420"/>
      <c r="P79" s="420"/>
      <c r="Q79" s="420"/>
      <c r="R79" s="420"/>
      <c r="S79" s="420"/>
      <c r="T79" s="420"/>
      <c r="U79" s="420"/>
      <c r="V79" s="420"/>
      <c r="W79" s="420"/>
      <c r="X79" s="420"/>
      <c r="Y79" s="56"/>
    </row>
    <row r="80" spans="1:25" ht="14.25" hidden="1" customHeight="1">
      <c r="A80" s="40"/>
      <c r="B80" s="75"/>
      <c r="C80" s="74"/>
      <c r="D80" s="58"/>
      <c r="E80" s="421"/>
      <c r="F80" s="421"/>
      <c r="G80" s="421"/>
      <c r="H80" s="421"/>
      <c r="Y80" s="56"/>
    </row>
    <row r="81" spans="1:25" ht="15" hidden="1">
      <c r="A81" s="40"/>
      <c r="B81" s="75"/>
      <c r="C81" s="74"/>
      <c r="D81" s="58"/>
      <c r="E81" s="1203" t="s">
        <v>393</v>
      </c>
      <c r="F81" s="1203"/>
      <c r="G81" s="1203"/>
      <c r="H81" s="1203"/>
      <c r="I81" s="1203"/>
      <c r="J81" s="1203"/>
      <c r="K81" s="1203"/>
      <c r="L81" s="1203"/>
      <c r="M81" s="1203"/>
      <c r="N81" s="1203"/>
      <c r="O81" s="1203"/>
      <c r="P81" s="1203"/>
      <c r="Q81" s="1203"/>
      <c r="R81" s="1203"/>
      <c r="S81" s="1203"/>
      <c r="T81" s="1203"/>
      <c r="U81" s="1203"/>
      <c r="V81" s="223"/>
      <c r="W81" s="223"/>
      <c r="X81" s="223"/>
      <c r="Y81" s="56"/>
    </row>
    <row r="82" spans="1:25" ht="15" hidden="1" customHeight="1">
      <c r="A82" s="40"/>
      <c r="B82" s="75"/>
      <c r="C82" s="74"/>
      <c r="D82" s="58"/>
      <c r="E82" s="1204"/>
      <c r="F82" s="1204"/>
      <c r="G82" s="1204"/>
      <c r="H82" s="1200"/>
      <c r="I82" s="1201"/>
      <c r="J82" s="1201"/>
      <c r="K82" s="1201"/>
      <c r="L82" s="1201"/>
      <c r="M82" s="1201"/>
      <c r="N82" s="1201"/>
      <c r="O82" s="1201"/>
      <c r="P82" s="1201"/>
      <c r="Q82" s="1201"/>
      <c r="R82" s="1201"/>
      <c r="S82" s="1201"/>
      <c r="T82" s="1201"/>
      <c r="U82" s="1201"/>
      <c r="V82" s="1201"/>
      <c r="W82" s="1201"/>
      <c r="X82" s="1201"/>
      <c r="Y82" s="56"/>
    </row>
    <row r="83" spans="1:25" ht="15" hidden="1" customHeight="1">
      <c r="A83" s="40"/>
      <c r="B83" s="75"/>
      <c r="C83" s="74"/>
      <c r="D83" s="58"/>
      <c r="Y83" s="56"/>
    </row>
    <row r="84" spans="1:25" ht="15" hidden="1" customHeight="1">
      <c r="A84" s="40"/>
      <c r="B84" s="75"/>
      <c r="C84" s="74"/>
      <c r="D84" s="58"/>
      <c r="E84" s="67"/>
      <c r="F84" s="65"/>
      <c r="G84" s="66"/>
      <c r="H84" s="1199"/>
      <c r="I84" s="1199"/>
      <c r="J84" s="1199"/>
      <c r="K84" s="1199"/>
      <c r="L84" s="1199"/>
      <c r="M84" s="1199"/>
      <c r="N84" s="1199"/>
      <c r="O84" s="1199"/>
      <c r="P84" s="1199"/>
      <c r="Q84" s="1199"/>
      <c r="R84" s="1199"/>
      <c r="S84" s="1199"/>
      <c r="T84" s="1199"/>
      <c r="U84" s="1199"/>
      <c r="V84" s="1199"/>
      <c r="W84" s="1199"/>
      <c r="X84" s="1199"/>
      <c r="Y84" s="56"/>
    </row>
    <row r="85" spans="1:25" ht="15" hidden="1">
      <c r="A85" s="40"/>
      <c r="B85" s="75"/>
      <c r="C85" s="74"/>
      <c r="D85" s="58"/>
      <c r="E85" s="57"/>
      <c r="F85" s="57"/>
      <c r="G85" s="57"/>
      <c r="H85" s="64"/>
      <c r="I85" s="64"/>
      <c r="J85" s="64"/>
      <c r="K85" s="64"/>
      <c r="L85" s="64"/>
      <c r="M85" s="64"/>
      <c r="N85" s="64"/>
      <c r="O85" s="64"/>
      <c r="P85" s="64"/>
      <c r="Q85" s="64"/>
      <c r="R85" s="64"/>
      <c r="S85" s="64"/>
      <c r="T85" s="64"/>
      <c r="U85" s="64"/>
      <c r="V85" s="64"/>
      <c r="W85" s="57"/>
      <c r="X85" s="57"/>
      <c r="Y85" s="56"/>
    </row>
    <row r="86" spans="1:25" ht="15" hidden="1">
      <c r="A86" s="40"/>
      <c r="B86" s="75"/>
      <c r="C86" s="74"/>
      <c r="D86" s="58"/>
      <c r="E86" s="57"/>
      <c r="F86" s="57"/>
      <c r="G86" s="57"/>
      <c r="H86" s="57"/>
      <c r="I86" s="57"/>
      <c r="J86" s="57"/>
      <c r="K86" s="57"/>
      <c r="L86" s="57"/>
      <c r="M86" s="57"/>
      <c r="N86" s="57"/>
      <c r="O86" s="57"/>
      <c r="P86" s="57"/>
      <c r="Q86" s="57"/>
      <c r="R86" s="57"/>
      <c r="S86" s="57"/>
      <c r="T86" s="57"/>
      <c r="U86" s="57"/>
      <c r="V86" s="57"/>
      <c r="W86" s="57"/>
      <c r="X86" s="57"/>
      <c r="Y86" s="56"/>
    </row>
    <row r="87" spans="1:25" ht="15" hidden="1">
      <c r="A87" s="40"/>
      <c r="B87" s="75"/>
      <c r="C87" s="74"/>
      <c r="D87" s="58"/>
      <c r="E87" s="57"/>
      <c r="F87" s="57"/>
      <c r="G87" s="57"/>
      <c r="H87" s="57"/>
      <c r="I87" s="57"/>
      <c r="J87" s="57"/>
      <c r="K87" s="57"/>
      <c r="L87" s="57"/>
      <c r="M87" s="57"/>
      <c r="N87" s="57"/>
      <c r="O87" s="57"/>
      <c r="P87" s="57"/>
      <c r="Q87" s="57"/>
      <c r="R87" s="57"/>
      <c r="S87" s="57"/>
      <c r="T87" s="57"/>
      <c r="U87" s="57"/>
      <c r="V87" s="57"/>
      <c r="W87" s="57"/>
      <c r="X87" s="57"/>
      <c r="Y87" s="56"/>
    </row>
    <row r="88" spans="1:25" ht="15" hidden="1">
      <c r="A88" s="40"/>
      <c r="B88" s="75"/>
      <c r="C88" s="74"/>
      <c r="D88" s="58"/>
      <c r="E88" s="57"/>
      <c r="F88" s="57"/>
      <c r="G88" s="57"/>
      <c r="H88" s="57"/>
      <c r="I88" s="57"/>
      <c r="J88" s="57"/>
      <c r="K88" s="57"/>
      <c r="L88" s="57"/>
      <c r="M88" s="57"/>
      <c r="N88" s="57"/>
      <c r="O88" s="57"/>
      <c r="P88" s="57"/>
      <c r="Q88" s="57"/>
      <c r="R88" s="57"/>
      <c r="S88" s="57"/>
      <c r="T88" s="57"/>
      <c r="U88" s="57"/>
      <c r="V88" s="57"/>
      <c r="W88" s="57"/>
      <c r="X88" s="57"/>
      <c r="Y88" s="56"/>
    </row>
    <row r="89" spans="1:25" ht="15" hidden="1">
      <c r="A89" s="40"/>
      <c r="B89" s="75"/>
      <c r="C89" s="74"/>
      <c r="D89" s="58"/>
      <c r="E89" s="57"/>
      <c r="F89" s="57"/>
      <c r="G89" s="57"/>
      <c r="H89" s="57"/>
      <c r="I89" s="57"/>
      <c r="J89" s="57"/>
      <c r="K89" s="57"/>
      <c r="L89" s="57"/>
      <c r="M89" s="57"/>
      <c r="N89" s="57"/>
      <c r="O89" s="57"/>
      <c r="P89" s="57"/>
      <c r="Q89" s="57"/>
      <c r="R89" s="57"/>
      <c r="S89" s="57"/>
      <c r="T89" s="57"/>
      <c r="U89" s="57"/>
      <c r="V89" s="57"/>
      <c r="W89" s="57"/>
      <c r="X89" s="57"/>
      <c r="Y89" s="56"/>
    </row>
    <row r="90" spans="1:25" ht="15" hidden="1">
      <c r="A90" s="40"/>
      <c r="B90" s="75"/>
      <c r="C90" s="74"/>
      <c r="D90" s="58"/>
      <c r="E90" s="57"/>
      <c r="F90" s="57"/>
      <c r="G90" s="57"/>
      <c r="H90" s="57"/>
      <c r="I90" s="57"/>
      <c r="J90" s="57"/>
      <c r="K90" s="57"/>
      <c r="L90" s="57"/>
      <c r="M90" s="57"/>
      <c r="N90" s="57"/>
      <c r="O90" s="57"/>
      <c r="P90" s="57"/>
      <c r="Q90" s="57"/>
      <c r="R90" s="57"/>
      <c r="S90" s="57"/>
      <c r="T90" s="57"/>
      <c r="U90" s="57"/>
      <c r="V90" s="57"/>
      <c r="W90" s="57"/>
      <c r="X90" s="57"/>
      <c r="Y90" s="56"/>
    </row>
    <row r="91" spans="1:25" ht="15" hidden="1">
      <c r="A91" s="40"/>
      <c r="B91" s="75"/>
      <c r="C91" s="74"/>
      <c r="D91" s="58"/>
      <c r="E91" s="57"/>
      <c r="F91" s="57"/>
      <c r="G91" s="57"/>
      <c r="H91" s="57"/>
      <c r="I91" s="57"/>
      <c r="J91" s="57"/>
      <c r="K91" s="57"/>
      <c r="L91" s="57"/>
      <c r="M91" s="57"/>
      <c r="N91" s="57"/>
      <c r="O91" s="57"/>
      <c r="P91" s="57"/>
      <c r="Q91" s="57"/>
      <c r="R91" s="57"/>
      <c r="S91" s="57"/>
      <c r="T91" s="57"/>
      <c r="U91" s="57"/>
      <c r="V91" s="57"/>
      <c r="W91" s="57"/>
      <c r="X91" s="57"/>
      <c r="Y91" s="56"/>
    </row>
    <row r="92" spans="1:25" ht="15" hidden="1">
      <c r="A92" s="40"/>
      <c r="B92" s="75"/>
      <c r="C92" s="74"/>
      <c r="D92" s="58"/>
      <c r="E92" s="57"/>
      <c r="F92" s="57"/>
      <c r="G92" s="57"/>
      <c r="H92" s="57"/>
      <c r="I92" s="57"/>
      <c r="J92" s="57"/>
      <c r="K92" s="57"/>
      <c r="L92" s="57"/>
      <c r="M92" s="57"/>
      <c r="N92" s="57"/>
      <c r="O92" s="57"/>
      <c r="P92" s="57"/>
      <c r="Q92" s="57"/>
      <c r="R92" s="57"/>
      <c r="S92" s="57"/>
      <c r="T92" s="57"/>
      <c r="U92" s="57"/>
      <c r="V92" s="57"/>
      <c r="W92" s="57"/>
      <c r="X92" s="57"/>
      <c r="Y92" s="56"/>
    </row>
    <row r="93" spans="1:25" ht="15" hidden="1">
      <c r="A93" s="40"/>
      <c r="B93" s="75"/>
      <c r="C93" s="74"/>
      <c r="D93" s="58"/>
      <c r="E93" s="57"/>
      <c r="F93" s="57"/>
      <c r="G93" s="57"/>
      <c r="H93" s="57"/>
      <c r="I93" s="57"/>
      <c r="J93" s="57"/>
      <c r="K93" s="57"/>
      <c r="L93" s="57"/>
      <c r="M93" s="57"/>
      <c r="N93" s="57"/>
      <c r="O93" s="57"/>
      <c r="P93" s="57"/>
      <c r="Q93" s="57"/>
      <c r="R93" s="57"/>
      <c r="S93" s="57"/>
      <c r="T93" s="57"/>
      <c r="U93" s="57"/>
      <c r="V93" s="57"/>
      <c r="W93" s="57"/>
      <c r="X93" s="57"/>
      <c r="Y93" s="56"/>
    </row>
    <row r="94" spans="1:25" ht="15" hidden="1">
      <c r="A94" s="40"/>
      <c r="B94" s="75"/>
      <c r="C94" s="74"/>
      <c r="D94" s="58"/>
      <c r="E94" s="57"/>
      <c r="F94" s="57"/>
      <c r="G94" s="57"/>
      <c r="H94" s="57"/>
      <c r="I94" s="57"/>
      <c r="J94" s="57"/>
      <c r="K94" s="57"/>
      <c r="L94" s="57"/>
      <c r="M94" s="57"/>
      <c r="N94" s="57"/>
      <c r="O94" s="57"/>
      <c r="P94" s="57"/>
      <c r="Q94" s="57"/>
      <c r="R94" s="57"/>
      <c r="S94" s="57"/>
      <c r="T94" s="57"/>
      <c r="U94" s="57"/>
      <c r="V94" s="57"/>
      <c r="W94" s="57"/>
      <c r="X94" s="57"/>
      <c r="Y94" s="56"/>
    </row>
    <row r="95" spans="1:25" ht="15" hidden="1">
      <c r="A95" s="40"/>
      <c r="B95" s="75"/>
      <c r="C95" s="74"/>
      <c r="D95" s="58"/>
      <c r="E95" s="57"/>
      <c r="F95" s="57"/>
      <c r="G95" s="57"/>
      <c r="H95" s="57"/>
      <c r="I95" s="57"/>
      <c r="J95" s="57"/>
      <c r="K95" s="57"/>
      <c r="L95" s="57"/>
      <c r="M95" s="57"/>
      <c r="N95" s="57"/>
      <c r="O95" s="57"/>
      <c r="P95" s="57"/>
      <c r="Q95" s="57"/>
      <c r="R95" s="57"/>
      <c r="S95" s="57"/>
      <c r="T95" s="57"/>
      <c r="U95" s="57"/>
      <c r="V95" s="57"/>
      <c r="W95" s="57"/>
      <c r="X95" s="57"/>
      <c r="Y95" s="56"/>
    </row>
    <row r="96" spans="1:25" ht="27" hidden="1" customHeight="1">
      <c r="A96" s="40"/>
      <c r="B96" s="75"/>
      <c r="C96" s="74"/>
      <c r="D96" s="63"/>
      <c r="E96" s="62"/>
      <c r="F96" s="62"/>
      <c r="G96" s="62"/>
      <c r="H96" s="62"/>
      <c r="I96" s="62"/>
      <c r="J96" s="62"/>
      <c r="K96" s="62"/>
      <c r="L96" s="62"/>
      <c r="M96" s="62"/>
      <c r="N96" s="62"/>
      <c r="O96" s="62"/>
      <c r="P96" s="62"/>
      <c r="Q96" s="62"/>
      <c r="R96" s="62"/>
      <c r="S96" s="62"/>
      <c r="T96" s="62"/>
      <c r="U96" s="62"/>
      <c r="V96" s="62"/>
      <c r="W96" s="62"/>
      <c r="X96" s="62"/>
      <c r="Y96" s="56"/>
    </row>
    <row r="97" spans="1:27" ht="15" hidden="1">
      <c r="A97" s="40"/>
      <c r="B97" s="75"/>
      <c r="C97" s="74"/>
      <c r="D97" s="63"/>
      <c r="E97" s="62"/>
      <c r="F97" s="62"/>
      <c r="G97" s="62"/>
      <c r="H97" s="62"/>
      <c r="I97" s="62"/>
      <c r="J97" s="62"/>
      <c r="K97" s="62"/>
      <c r="L97" s="62"/>
      <c r="M97" s="62"/>
      <c r="N97" s="62"/>
      <c r="O97" s="62"/>
      <c r="P97" s="62"/>
      <c r="Q97" s="62"/>
      <c r="R97" s="62"/>
      <c r="S97" s="62"/>
      <c r="T97" s="62"/>
      <c r="U97" s="62"/>
      <c r="V97" s="62"/>
      <c r="W97" s="62"/>
      <c r="X97" s="62"/>
      <c r="Y97" s="56"/>
    </row>
    <row r="98" spans="1:27" ht="25.5" hidden="1" customHeight="1">
      <c r="A98" s="40"/>
      <c r="B98" s="75"/>
      <c r="C98" s="74"/>
      <c r="D98" s="58"/>
      <c r="E98" s="1207" t="s">
        <v>234</v>
      </c>
      <c r="F98" s="1207"/>
      <c r="G98" s="1207"/>
      <c r="H98" s="1207"/>
      <c r="I98" s="1207"/>
      <c r="J98" s="1207"/>
      <c r="K98" s="1207"/>
      <c r="L98" s="1207"/>
      <c r="M98" s="1207"/>
      <c r="N98" s="1207"/>
      <c r="O98" s="1207"/>
      <c r="P98" s="1207"/>
      <c r="Q98" s="1207"/>
      <c r="R98" s="1207"/>
      <c r="S98" s="1207"/>
      <c r="T98" s="1207"/>
      <c r="U98" s="1207"/>
      <c r="V98" s="1207"/>
      <c r="W98" s="1207"/>
      <c r="X98" s="1207"/>
      <c r="Y98" s="56"/>
    </row>
    <row r="99" spans="1:27" ht="15" hidden="1" customHeight="1">
      <c r="A99" s="40"/>
      <c r="B99" s="75"/>
      <c r="C99" s="74"/>
      <c r="D99" s="58"/>
      <c r="E99" s="57"/>
      <c r="F99" s="57"/>
      <c r="G99" s="57"/>
      <c r="H99" s="60"/>
      <c r="I99" s="60"/>
      <c r="J99" s="60"/>
      <c r="K99" s="60"/>
      <c r="L99" s="60"/>
      <c r="M99" s="60"/>
      <c r="N99" s="60"/>
      <c r="O99" s="59"/>
      <c r="P99" s="59"/>
      <c r="Q99" s="59"/>
      <c r="R99" s="59"/>
      <c r="S99" s="59"/>
      <c r="T99" s="59"/>
      <c r="U99" s="57"/>
      <c r="V99" s="57"/>
      <c r="W99" s="57"/>
      <c r="X99" s="57"/>
      <c r="Y99" s="56"/>
    </row>
    <row r="100" spans="1:27" ht="15" hidden="1" customHeight="1">
      <c r="A100" s="40"/>
      <c r="B100" s="75"/>
      <c r="C100" s="74"/>
      <c r="D100" s="58"/>
      <c r="E100" s="61"/>
      <c r="F100" s="1206" t="s">
        <v>233</v>
      </c>
      <c r="G100" s="1206"/>
      <c r="H100" s="1206"/>
      <c r="I100" s="1206"/>
      <c r="J100" s="1206"/>
      <c r="K100" s="1206"/>
      <c r="L100" s="1206"/>
      <c r="M100" s="1206"/>
      <c r="N100" s="1206"/>
      <c r="O100" s="1206"/>
      <c r="P100" s="1206"/>
      <c r="Q100" s="1206"/>
      <c r="R100" s="1206"/>
      <c r="S100" s="1206"/>
      <c r="T100" s="59"/>
      <c r="U100" s="57"/>
      <c r="V100" s="57"/>
      <c r="W100" s="57"/>
      <c r="X100" s="57"/>
      <c r="Y100" s="56"/>
      <c r="AA100" s="76" t="s">
        <v>231</v>
      </c>
    </row>
    <row r="101" spans="1:27" ht="15" hidden="1" customHeight="1">
      <c r="A101" s="40"/>
      <c r="B101" s="75"/>
      <c r="C101" s="74"/>
      <c r="D101" s="58"/>
      <c r="E101" s="57"/>
      <c r="F101" s="57"/>
      <c r="G101" s="57"/>
      <c r="H101" s="60"/>
      <c r="I101" s="60"/>
      <c r="J101" s="60"/>
      <c r="K101" s="60"/>
      <c r="L101" s="60"/>
      <c r="M101" s="60"/>
      <c r="N101" s="60"/>
      <c r="O101" s="59"/>
      <c r="P101" s="59"/>
      <c r="Q101" s="59"/>
      <c r="R101" s="59"/>
      <c r="S101" s="59"/>
      <c r="T101" s="59"/>
      <c r="U101" s="57"/>
      <c r="V101" s="57"/>
      <c r="W101" s="57"/>
      <c r="X101" s="57"/>
      <c r="Y101" s="56"/>
    </row>
    <row r="102" spans="1:27" ht="15" hidden="1">
      <c r="A102" s="40"/>
      <c r="B102" s="75"/>
      <c r="C102" s="74"/>
      <c r="D102" s="58"/>
      <c r="E102" s="57"/>
      <c r="F102" s="1206" t="s">
        <v>232</v>
      </c>
      <c r="G102" s="1206"/>
      <c r="H102" s="1206"/>
      <c r="I102" s="1206"/>
      <c r="J102" s="1206"/>
      <c r="K102" s="1206"/>
      <c r="L102" s="1206"/>
      <c r="M102" s="1206"/>
      <c r="N102" s="1206"/>
      <c r="O102" s="1206"/>
      <c r="P102" s="1206"/>
      <c r="Q102" s="1206"/>
      <c r="R102" s="1206"/>
      <c r="S102" s="1206"/>
      <c r="T102" s="1206"/>
      <c r="U102" s="1206"/>
      <c r="V102" s="1206"/>
      <c r="W102" s="1206"/>
      <c r="X102" s="1206"/>
      <c r="Y102" s="56"/>
    </row>
    <row r="103" spans="1:27" ht="15" hidden="1">
      <c r="A103" s="40"/>
      <c r="B103" s="75"/>
      <c r="C103" s="74"/>
      <c r="D103" s="58"/>
      <c r="E103" s="57"/>
      <c r="F103" s="57"/>
      <c r="G103" s="57"/>
      <c r="H103" s="57"/>
      <c r="I103" s="57"/>
      <c r="J103" s="57"/>
      <c r="K103" s="57"/>
      <c r="L103" s="57"/>
      <c r="M103" s="57"/>
      <c r="N103" s="57"/>
      <c r="O103" s="57"/>
      <c r="P103" s="57"/>
      <c r="Q103" s="57"/>
      <c r="R103" s="57"/>
      <c r="S103" s="57"/>
      <c r="T103" s="57"/>
      <c r="U103" s="57"/>
      <c r="V103" s="57"/>
      <c r="W103" s="57"/>
      <c r="X103" s="57"/>
      <c r="Y103" s="56"/>
    </row>
    <row r="104" spans="1:27" ht="15" hidden="1">
      <c r="A104" s="40"/>
      <c r="B104" s="75"/>
      <c r="C104" s="74"/>
      <c r="D104" s="58"/>
      <c r="E104" s="57"/>
      <c r="F104" s="57"/>
      <c r="G104" s="57"/>
      <c r="H104" s="57"/>
      <c r="I104" s="57"/>
      <c r="J104" s="57"/>
      <c r="K104" s="57"/>
      <c r="L104" s="57"/>
      <c r="M104" s="57"/>
      <c r="N104" s="57"/>
      <c r="O104" s="57"/>
      <c r="P104" s="57"/>
      <c r="Q104" s="57"/>
      <c r="R104" s="57"/>
      <c r="S104" s="57"/>
      <c r="T104" s="57"/>
      <c r="U104" s="57"/>
      <c r="V104" s="57"/>
      <c r="W104" s="57"/>
      <c r="X104" s="57"/>
      <c r="Y104" s="56"/>
    </row>
    <row r="105" spans="1:27" ht="15" hidden="1">
      <c r="A105" s="40"/>
      <c r="B105" s="75"/>
      <c r="C105" s="74"/>
      <c r="D105" s="58"/>
      <c r="E105" s="57"/>
      <c r="F105" s="57"/>
      <c r="G105" s="57"/>
      <c r="H105" s="57"/>
      <c r="I105" s="57"/>
      <c r="J105" s="57"/>
      <c r="K105" s="57"/>
      <c r="L105" s="57"/>
      <c r="M105" s="57"/>
      <c r="N105" s="57"/>
      <c r="O105" s="57"/>
      <c r="P105" s="57"/>
      <c r="Q105" s="57"/>
      <c r="R105" s="57"/>
      <c r="S105" s="57"/>
      <c r="T105" s="57"/>
      <c r="U105" s="57"/>
      <c r="V105" s="57"/>
      <c r="W105" s="57"/>
      <c r="X105" s="57"/>
      <c r="Y105" s="56"/>
    </row>
    <row r="106" spans="1:27" ht="15" hidden="1">
      <c r="A106" s="40"/>
      <c r="B106" s="75"/>
      <c r="C106" s="74"/>
      <c r="D106" s="58"/>
      <c r="E106" s="57"/>
      <c r="F106" s="57"/>
      <c r="G106" s="57"/>
      <c r="H106" s="57"/>
      <c r="I106" s="57"/>
      <c r="J106" s="57"/>
      <c r="K106" s="57"/>
      <c r="L106" s="57"/>
      <c r="M106" s="57"/>
      <c r="N106" s="57"/>
      <c r="O106" s="57"/>
      <c r="P106" s="57"/>
      <c r="Q106" s="57"/>
      <c r="R106" s="57"/>
      <c r="S106" s="57"/>
      <c r="T106" s="57"/>
      <c r="U106" s="57"/>
      <c r="V106" s="57"/>
      <c r="W106" s="57"/>
      <c r="X106" s="57"/>
      <c r="Y106" s="56"/>
    </row>
    <row r="107" spans="1:27" ht="15" hidden="1">
      <c r="A107" s="40"/>
      <c r="B107" s="75"/>
      <c r="C107" s="74"/>
      <c r="D107" s="58"/>
      <c r="E107" s="57"/>
      <c r="F107" s="57"/>
      <c r="G107" s="57"/>
      <c r="H107" s="57"/>
      <c r="I107" s="57"/>
      <c r="J107" s="57"/>
      <c r="K107" s="57"/>
      <c r="L107" s="57"/>
      <c r="M107" s="57"/>
      <c r="N107" s="57"/>
      <c r="O107" s="57"/>
      <c r="P107" s="57"/>
      <c r="Q107" s="57"/>
      <c r="R107" s="57"/>
      <c r="S107" s="57"/>
      <c r="T107" s="57"/>
      <c r="U107" s="57"/>
      <c r="V107" s="57"/>
      <c r="W107" s="57"/>
      <c r="X107" s="57"/>
      <c r="Y107" s="56"/>
    </row>
    <row r="108" spans="1:27" ht="15" hidden="1">
      <c r="A108" s="40"/>
      <c r="B108" s="75"/>
      <c r="C108" s="74"/>
      <c r="D108" s="58"/>
      <c r="E108" s="57"/>
      <c r="F108" s="57"/>
      <c r="G108" s="57"/>
      <c r="H108" s="57"/>
      <c r="I108" s="57"/>
      <c r="J108" s="57"/>
      <c r="K108" s="57"/>
      <c r="L108" s="57"/>
      <c r="M108" s="57"/>
      <c r="N108" s="57"/>
      <c r="O108" s="57"/>
      <c r="P108" s="57"/>
      <c r="Q108" s="57"/>
      <c r="R108" s="57"/>
      <c r="S108" s="57"/>
      <c r="T108" s="57"/>
      <c r="U108" s="57"/>
      <c r="V108" s="57"/>
      <c r="W108" s="57"/>
      <c r="X108" s="57"/>
      <c r="Y108" s="56"/>
    </row>
    <row r="109" spans="1:27" ht="15" hidden="1">
      <c r="A109" s="40"/>
      <c r="B109" s="75"/>
      <c r="C109" s="74"/>
      <c r="D109" s="58"/>
      <c r="E109" s="57"/>
      <c r="F109" s="57"/>
      <c r="G109" s="57"/>
      <c r="H109" s="57"/>
      <c r="I109" s="57"/>
      <c r="J109" s="57"/>
      <c r="K109" s="57"/>
      <c r="L109" s="57"/>
      <c r="M109" s="57"/>
      <c r="N109" s="57"/>
      <c r="O109" s="57"/>
      <c r="P109" s="57"/>
      <c r="Q109" s="57"/>
      <c r="R109" s="57"/>
      <c r="S109" s="57"/>
      <c r="T109" s="57"/>
      <c r="U109" s="57"/>
      <c r="V109" s="57"/>
      <c r="W109" s="57"/>
      <c r="X109" s="57"/>
      <c r="Y109" s="56"/>
    </row>
    <row r="110" spans="1:27" ht="15" hidden="1">
      <c r="A110" s="40"/>
      <c r="B110" s="75"/>
      <c r="C110" s="74"/>
      <c r="D110" s="58"/>
      <c r="E110" s="57"/>
      <c r="F110" s="57"/>
      <c r="G110" s="57"/>
      <c r="H110" s="57"/>
      <c r="I110" s="57"/>
      <c r="J110" s="57"/>
      <c r="K110" s="57"/>
      <c r="L110" s="57"/>
      <c r="M110" s="57"/>
      <c r="N110" s="57"/>
      <c r="O110" s="57"/>
      <c r="P110" s="57"/>
      <c r="Q110" s="57"/>
      <c r="R110" s="57"/>
      <c r="S110" s="57"/>
      <c r="T110" s="57"/>
      <c r="U110" s="57"/>
      <c r="V110" s="57"/>
      <c r="W110" s="57"/>
      <c r="X110" s="57"/>
      <c r="Y110" s="56"/>
    </row>
    <row r="111" spans="1:27" ht="30" hidden="1" customHeight="1">
      <c r="A111" s="40"/>
      <c r="B111" s="75"/>
      <c r="C111" s="74"/>
      <c r="D111" s="58"/>
      <c r="E111" s="57"/>
      <c r="F111" s="57"/>
      <c r="G111" s="57"/>
      <c r="H111" s="57"/>
      <c r="I111" s="57"/>
      <c r="J111" s="57"/>
      <c r="K111" s="57"/>
      <c r="L111" s="57"/>
      <c r="M111" s="57"/>
      <c r="N111" s="57"/>
      <c r="O111" s="57"/>
      <c r="P111" s="57"/>
      <c r="Q111" s="57"/>
      <c r="R111" s="57"/>
      <c r="S111" s="57"/>
      <c r="T111" s="57"/>
      <c r="U111" s="57"/>
      <c r="V111" s="57"/>
      <c r="W111" s="57"/>
      <c r="X111" s="57"/>
      <c r="Y111" s="56"/>
    </row>
    <row r="112" spans="1:27" ht="31.5" hidden="1" customHeight="1">
      <c r="A112" s="40"/>
      <c r="B112" s="75"/>
      <c r="C112" s="74"/>
      <c r="D112" s="58"/>
      <c r="E112" s="57"/>
      <c r="F112" s="57"/>
      <c r="G112" s="57"/>
      <c r="H112" s="57"/>
      <c r="I112" s="57"/>
      <c r="J112" s="57"/>
      <c r="K112" s="57"/>
      <c r="L112" s="57"/>
      <c r="M112" s="57"/>
      <c r="N112" s="57"/>
      <c r="O112" s="57"/>
      <c r="P112" s="57"/>
      <c r="Q112" s="57"/>
      <c r="R112" s="57"/>
      <c r="S112" s="57"/>
      <c r="T112" s="57"/>
      <c r="U112" s="57"/>
      <c r="V112" s="57"/>
      <c r="W112" s="57"/>
      <c r="X112" s="57"/>
      <c r="Y112" s="56"/>
    </row>
    <row r="113" spans="1:25" ht="15" customHeight="1">
      <c r="A113" s="40"/>
      <c r="B113" s="73"/>
      <c r="C113" s="72"/>
      <c r="D113" s="55"/>
      <c r="E113" s="54"/>
      <c r="F113" s="54"/>
      <c r="G113" s="54"/>
      <c r="H113" s="54"/>
      <c r="I113" s="54"/>
      <c r="J113" s="54"/>
      <c r="K113" s="54"/>
      <c r="L113" s="54"/>
      <c r="M113" s="54"/>
      <c r="N113" s="54"/>
      <c r="O113" s="54"/>
      <c r="P113" s="54"/>
      <c r="Q113" s="54"/>
      <c r="R113" s="54"/>
      <c r="S113" s="54"/>
      <c r="T113" s="54"/>
      <c r="U113" s="54"/>
      <c r="V113" s="54"/>
      <c r="W113" s="54"/>
      <c r="X113" s="54"/>
      <c r="Y113" s="53"/>
    </row>
  </sheetData>
  <sheetProtection algorithmName="SHA-512" hashValue="EtuD4w1K+caNyxg96zZ5vOS3qWeRCrGca5usAKGcA8eewIzXCuNfKaX5T18LJfpsVDd7c+KltPQld79idTJWyQ==" saltValue="+Vou0f7/DhoeI2xI1p7rMg==" spinCount="100000" sheet="1" objects="1" scenarios="1" formatColumns="0" formatRows="0"/>
  <dataConsolidate leftLabels="1"/>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phoneticPr fontId="9"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REQUEST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0" t="s">
        <v>69</v>
      </c>
      <c r="B1" s="110" t="s">
        <v>70</v>
      </c>
      <c r="C1" s="110" t="s">
        <v>71</v>
      </c>
      <c r="D1" s="10"/>
    </row>
    <row r="2" spans="1:4">
      <c r="A2" s="1190">
        <v>44686.769606481481</v>
      </c>
      <c r="B2" s="12" t="s">
        <v>760</v>
      </c>
      <c r="C2" s="12" t="s">
        <v>439</v>
      </c>
    </row>
    <row r="3" spans="1:4">
      <c r="A3" s="1190">
        <v>44686.769618055558</v>
      </c>
      <c r="B3" s="12" t="s">
        <v>761</v>
      </c>
      <c r="C3" s="12" t="s">
        <v>439</v>
      </c>
    </row>
    <row r="4" spans="1:4">
      <c r="A4" s="1190">
        <v>44686.769826388889</v>
      </c>
      <c r="B4" s="12" t="s">
        <v>760</v>
      </c>
      <c r="C4" s="12" t="s">
        <v>439</v>
      </c>
    </row>
    <row r="5" spans="1:4">
      <c r="A5" s="1190">
        <v>44686.769837962966</v>
      </c>
      <c r="B5" s="12" t="s">
        <v>761</v>
      </c>
      <c r="C5" s="12" t="s">
        <v>439</v>
      </c>
    </row>
    <row r="6" spans="1:4">
      <c r="A6" s="1190">
        <v>44687.342256944445</v>
      </c>
      <c r="B6" s="12" t="s">
        <v>760</v>
      </c>
      <c r="C6" s="12" t="s">
        <v>439</v>
      </c>
    </row>
    <row r="7" spans="1:4">
      <c r="A7" s="1190">
        <v>44687.342268518521</v>
      </c>
      <c r="B7" s="12" t="s">
        <v>761</v>
      </c>
      <c r="C7" s="12" t="s">
        <v>439</v>
      </c>
    </row>
    <row r="8" spans="1:4">
      <c r="A8" s="1190">
        <v>44687.360972222225</v>
      </c>
      <c r="B8" s="12" t="s">
        <v>760</v>
      </c>
      <c r="C8" s="12" t="s">
        <v>439</v>
      </c>
    </row>
    <row r="9" spans="1:4">
      <c r="A9" s="1190">
        <v>44687.360995370371</v>
      </c>
      <c r="B9" s="12" t="s">
        <v>761</v>
      </c>
      <c r="C9" s="12" t="s">
        <v>439</v>
      </c>
    </row>
    <row r="10" spans="1:4">
      <c r="A10" s="1190">
        <v>44687.41951388889</v>
      </c>
      <c r="B10" s="12" t="s">
        <v>760</v>
      </c>
      <c r="C10" s="12" t="s">
        <v>439</v>
      </c>
    </row>
    <row r="11" spans="1:4">
      <c r="A11" s="1190">
        <v>44687.419525462959</v>
      </c>
      <c r="B11" s="12" t="s">
        <v>761</v>
      </c>
      <c r="C11" s="12" t="s">
        <v>439</v>
      </c>
    </row>
  </sheetData>
  <sheetProtection algorithmName="SHA-512" hashValue="zXj8Er8QtOSr8+I8QqOK3oNvyVPYgc/mDIV5e0/y2KNCm0y8jx/e6Q2sH7LAom7MS03BicsRS8d8Cbu0kSfeSA==" saltValue="L7D5WF4zB3P3CnrP03B8VA==" spinCount="100000"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4"/>
  <sheetViews>
    <sheetView showGridLines="0" topLeftCell="D1" zoomScaleNormal="100" workbookViewId="0">
      <selection activeCell="F20" sqref="F20"/>
    </sheetView>
  </sheetViews>
  <sheetFormatPr defaultRowHeight="11.25"/>
  <cols>
    <col min="1" max="1" width="10.7109375" style="190" hidden="1" customWidth="1"/>
    <col min="2" max="2" width="10.7109375" style="85" hidden="1" customWidth="1"/>
    <col min="3" max="3" width="3.7109375" style="19" hidden="1" customWidth="1"/>
    <col min="4" max="4" width="1.7109375" style="22" customWidth="1"/>
    <col min="5" max="5" width="55.28515625" style="22" customWidth="1"/>
    <col min="6" max="6" width="50.7109375" style="22" customWidth="1"/>
    <col min="7" max="7" width="3.7109375" style="21" customWidth="1"/>
    <col min="8" max="8" width="9.140625" style="22"/>
    <col min="9" max="9" width="9.140625" style="52"/>
    <col min="10" max="10" width="30" style="22" customWidth="1"/>
    <col min="11" max="16384" width="9.140625" style="22"/>
  </cols>
  <sheetData>
    <row r="1" spans="1:12" s="363" customFormat="1" ht="3" customHeight="1">
      <c r="A1" s="361"/>
      <c r="B1" s="362"/>
      <c r="F1" s="363">
        <v>28494222</v>
      </c>
      <c r="G1" s="364"/>
      <c r="I1" s="364"/>
    </row>
    <row r="2" spans="1:12" s="18" customFormat="1" ht="14.25">
      <c r="A2" s="189"/>
      <c r="B2" s="85"/>
      <c r="E2" s="369" t="e">
        <f ca="1">"Код шаблона: " &amp; GetCode()</f>
        <v>#NAME?</v>
      </c>
      <c r="F2" s="411"/>
      <c r="G2" s="368"/>
      <c r="H2" s="368"/>
      <c r="I2" s="368"/>
      <c r="J2" s="368"/>
      <c r="K2" s="368"/>
      <c r="L2" s="368"/>
    </row>
    <row r="3" spans="1:12" ht="14.25">
      <c r="E3" s="370" t="e">
        <f ca="1">"Версия " &amp; GetVersion()</f>
        <v>#NAME?</v>
      </c>
      <c r="F3" s="411"/>
      <c r="G3" s="40"/>
      <c r="H3" s="40"/>
      <c r="I3" s="40"/>
      <c r="J3" s="40"/>
      <c r="K3" s="40"/>
      <c r="L3" s="253"/>
    </row>
    <row r="4" spans="1:12" s="348" customFormat="1" ht="6">
      <c r="A4" s="342"/>
      <c r="B4" s="343"/>
      <c r="C4" s="344"/>
      <c r="D4" s="345"/>
      <c r="E4" s="365"/>
      <c r="F4" s="366"/>
      <c r="G4" s="367"/>
      <c r="I4" s="349"/>
    </row>
    <row r="5" spans="1:12" ht="39" customHeight="1">
      <c r="D5" s="23"/>
      <c r="E5" s="1219" t="s">
        <v>755</v>
      </c>
      <c r="F5" s="1220"/>
      <c r="G5" s="406"/>
      <c r="J5" s="289"/>
    </row>
    <row r="6" spans="1:12" s="348" customFormat="1" ht="6">
      <c r="A6" s="342"/>
      <c r="B6" s="343"/>
      <c r="C6" s="344"/>
      <c r="D6" s="345"/>
      <c r="E6" s="350"/>
      <c r="F6" s="351"/>
      <c r="G6" s="352"/>
      <c r="I6" s="349"/>
    </row>
    <row r="7" spans="1:12" ht="27">
      <c r="D7" s="23"/>
      <c r="E7" s="24" t="s">
        <v>51</v>
      </c>
      <c r="F7" s="308" t="s">
        <v>89</v>
      </c>
      <c r="G7" s="360"/>
    </row>
    <row r="8" spans="1:12" s="348" customFormat="1" ht="6">
      <c r="A8" s="342"/>
      <c r="B8" s="343"/>
      <c r="C8" s="344"/>
      <c r="D8" s="345"/>
      <c r="E8" s="346"/>
      <c r="F8" s="347"/>
      <c r="G8" s="345"/>
      <c r="I8" s="349"/>
    </row>
    <row r="9" spans="1:12" ht="27">
      <c r="D9" s="23"/>
      <c r="E9" s="24" t="s">
        <v>456</v>
      </c>
      <c r="F9" s="326" t="s">
        <v>84</v>
      </c>
      <c r="G9" s="359"/>
    </row>
    <row r="10" spans="1:12" s="348" customFormat="1" ht="6">
      <c r="A10" s="353"/>
      <c r="B10" s="343"/>
      <c r="C10" s="344"/>
      <c r="D10" s="354"/>
      <c r="E10" s="350"/>
      <c r="F10" s="355"/>
      <c r="G10" s="356"/>
      <c r="I10" s="349"/>
    </row>
    <row r="11" spans="1:12" ht="27">
      <c r="A11" s="192"/>
      <c r="D11" s="23"/>
      <c r="E11" s="78" t="s">
        <v>454</v>
      </c>
      <c r="F11" s="1192" t="s">
        <v>3364</v>
      </c>
      <c r="G11" s="357"/>
    </row>
    <row r="12" spans="1:12" ht="27">
      <c r="D12" s="23"/>
      <c r="E12" s="78" t="s">
        <v>455</v>
      </c>
      <c r="F12" s="1192" t="s">
        <v>3365</v>
      </c>
      <c r="G12" s="359"/>
    </row>
    <row r="13" spans="1:12" s="348" customFormat="1" ht="6">
      <c r="A13" s="353"/>
      <c r="B13" s="343"/>
      <c r="C13" s="344"/>
      <c r="D13" s="354"/>
      <c r="E13" s="350"/>
      <c r="F13" s="355"/>
      <c r="G13" s="356"/>
      <c r="I13" s="349"/>
    </row>
    <row r="14" spans="1:12" ht="27">
      <c r="D14" s="23"/>
      <c r="E14" s="78" t="s">
        <v>367</v>
      </c>
      <c r="F14" s="1162" t="s">
        <v>41</v>
      </c>
      <c r="G14" s="359"/>
    </row>
    <row r="15" spans="1:12" ht="27" hidden="1">
      <c r="D15" s="23"/>
      <c r="E15" s="78" t="s">
        <v>298</v>
      </c>
      <c r="F15" s="309" t="s">
        <v>762</v>
      </c>
      <c r="G15" s="359"/>
    </row>
    <row r="16" spans="1:12" ht="27" hidden="1">
      <c r="D16" s="23"/>
      <c r="E16" s="78" t="s">
        <v>573</v>
      </c>
      <c r="F16" s="309"/>
      <c r="G16" s="359"/>
    </row>
    <row r="17" spans="1:9" ht="19.5">
      <c r="D17" s="23"/>
      <c r="E17" s="24"/>
      <c r="F17" s="1054" t="s">
        <v>679</v>
      </c>
      <c r="G17" s="20"/>
    </row>
    <row r="18" spans="1:9" s="1053" customFormat="1" ht="5.25" hidden="1">
      <c r="A18" s="1050"/>
      <c r="B18" s="1048"/>
      <c r="C18" s="1051"/>
      <c r="D18" s="1052"/>
      <c r="E18" s="1046"/>
      <c r="F18" s="1045"/>
      <c r="G18" s="1052"/>
      <c r="I18" s="1049"/>
    </row>
    <row r="19" spans="1:9" ht="27">
      <c r="D19" s="23"/>
      <c r="E19" s="1047" t="s">
        <v>677</v>
      </c>
      <c r="F19" s="1163" t="s">
        <v>2656</v>
      </c>
      <c r="G19" s="359"/>
    </row>
    <row r="20" spans="1:9" ht="27">
      <c r="D20" s="23"/>
      <c r="E20" s="1047" t="s">
        <v>678</v>
      </c>
      <c r="F20" s="1162" t="s">
        <v>3374</v>
      </c>
      <c r="G20" s="359"/>
    </row>
    <row r="21" spans="1:9" s="1053" customFormat="1" ht="5.25" hidden="1">
      <c r="A21" s="1050"/>
      <c r="B21" s="1048"/>
      <c r="C21" s="1051"/>
      <c r="D21" s="1052"/>
      <c r="E21" s="1046"/>
      <c r="F21" s="1045"/>
      <c r="G21" s="1052"/>
      <c r="I21" s="1049"/>
    </row>
    <row r="22" spans="1:9" ht="19.5" hidden="1">
      <c r="D22" s="23"/>
      <c r="E22" s="24"/>
      <c r="F22" s="414" t="s">
        <v>580</v>
      </c>
      <c r="G22" s="20"/>
    </row>
    <row r="23" spans="1:9" s="1070" customFormat="1" ht="5.25" hidden="1">
      <c r="A23" s="1067"/>
      <c r="B23" s="1065"/>
      <c r="C23" s="1068"/>
      <c r="D23" s="1069"/>
      <c r="E23" s="1046"/>
      <c r="F23" s="1045"/>
      <c r="G23" s="1069"/>
      <c r="I23" s="1066"/>
    </row>
    <row r="24" spans="1:9" ht="27" hidden="1">
      <c r="D24" s="23"/>
      <c r="E24" s="1055" t="s">
        <v>680</v>
      </c>
      <c r="F24" s="309"/>
      <c r="G24" s="359"/>
    </row>
    <row r="25" spans="1:9" ht="27" hidden="1">
      <c r="D25" s="23"/>
      <c r="E25" s="1055" t="s">
        <v>681</v>
      </c>
      <c r="F25" s="311"/>
      <c r="G25" s="359"/>
    </row>
    <row r="26" spans="1:9" s="1070" customFormat="1" ht="5.25" hidden="1">
      <c r="A26" s="1067"/>
      <c r="B26" s="1065"/>
      <c r="C26" s="1068"/>
      <c r="D26" s="1069"/>
      <c r="E26" s="1046"/>
      <c r="F26" s="1045"/>
      <c r="G26" s="1069"/>
      <c r="I26" s="1066"/>
    </row>
    <row r="27" spans="1:9" s="348" customFormat="1" ht="35.1" customHeight="1">
      <c r="A27" s="353"/>
      <c r="B27" s="343"/>
      <c r="C27" s="344"/>
      <c r="D27" s="354"/>
      <c r="E27" s="350"/>
      <c r="F27" s="355"/>
      <c r="G27" s="356"/>
      <c r="I27" s="349"/>
    </row>
    <row r="28" spans="1:9" ht="27">
      <c r="D28" s="23"/>
      <c r="E28" s="78" t="s">
        <v>169</v>
      </c>
      <c r="F28" s="326" t="s">
        <v>84</v>
      </c>
      <c r="G28" s="359"/>
    </row>
    <row r="29" spans="1:9" ht="27">
      <c r="C29" s="27"/>
      <c r="D29" s="28"/>
      <c r="E29" s="29" t="s">
        <v>78</v>
      </c>
      <c r="F29" s="310" t="s">
        <v>2756</v>
      </c>
      <c r="G29" s="358"/>
    </row>
    <row r="30" spans="1:9" ht="27" hidden="1">
      <c r="C30" s="27"/>
      <c r="D30" s="28"/>
      <c r="E30" s="49" t="s">
        <v>202</v>
      </c>
      <c r="F30" s="311"/>
      <c r="G30" s="358"/>
    </row>
    <row r="31" spans="1:9" ht="27">
      <c r="C31" s="27"/>
      <c r="D31" s="28"/>
      <c r="E31" s="29" t="s">
        <v>52</v>
      </c>
      <c r="F31" s="310" t="s">
        <v>2757</v>
      </c>
      <c r="G31" s="358"/>
    </row>
    <row r="32" spans="1:9" ht="27">
      <c r="C32" s="27"/>
      <c r="D32" s="28"/>
      <c r="E32" s="29" t="s">
        <v>53</v>
      </c>
      <c r="F32" s="310" t="s">
        <v>2758</v>
      </c>
      <c r="G32" s="358"/>
      <c r="H32" s="30"/>
    </row>
    <row r="33" spans="1:9" s="348" customFormat="1" ht="6">
      <c r="A33" s="353"/>
      <c r="B33" s="343"/>
      <c r="C33" s="344"/>
      <c r="D33" s="354"/>
      <c r="E33" s="350"/>
      <c r="F33" s="355"/>
      <c r="G33" s="356"/>
      <c r="I33" s="349"/>
    </row>
    <row r="34" spans="1:9" ht="27">
      <c r="A34" s="191"/>
      <c r="D34" s="25"/>
      <c r="E34" s="750" t="s">
        <v>637</v>
      </c>
      <c r="F34" s="1164" t="s">
        <v>639</v>
      </c>
      <c r="G34" s="357"/>
    </row>
    <row r="35" spans="1:9" s="348" customFormat="1" ht="6">
      <c r="A35" s="353"/>
      <c r="B35" s="343"/>
      <c r="C35" s="344"/>
      <c r="D35" s="354"/>
      <c r="E35" s="350"/>
      <c r="F35" s="355"/>
      <c r="G35" s="356"/>
      <c r="I35" s="349"/>
    </row>
    <row r="36" spans="1:9" ht="27">
      <c r="A36" s="191"/>
      <c r="D36" s="25"/>
      <c r="E36" s="78" t="s">
        <v>242</v>
      </c>
      <c r="F36" s="1164" t="s">
        <v>203</v>
      </c>
      <c r="G36" s="357"/>
    </row>
    <row r="37" spans="1:9" s="348" customFormat="1" ht="6" hidden="1">
      <c r="A37" s="342"/>
      <c r="B37" s="343"/>
      <c r="C37" s="344"/>
      <c r="D37" s="345"/>
      <c r="E37" s="346"/>
      <c r="F37" s="347"/>
      <c r="G37" s="345"/>
      <c r="I37" s="349"/>
    </row>
    <row r="38" spans="1:9" s="1058" customFormat="1" ht="6" hidden="1">
      <c r="A38" s="1061"/>
      <c r="B38" s="1056"/>
      <c r="C38" s="1057"/>
      <c r="D38" s="1062"/>
      <c r="E38" s="1060"/>
      <c r="F38" s="1063"/>
      <c r="G38" s="1064"/>
      <c r="I38" s="1059"/>
    </row>
    <row r="39" spans="1:9" s="348" customFormat="1" ht="6">
      <c r="A39" s="353"/>
      <c r="B39" s="343"/>
      <c r="C39" s="344"/>
      <c r="D39" s="354"/>
      <c r="E39" s="350"/>
      <c r="F39" s="355"/>
      <c r="G39" s="356"/>
      <c r="I39" s="349"/>
    </row>
    <row r="40" spans="1:9" ht="27">
      <c r="A40" s="193"/>
      <c r="B40" s="87"/>
      <c r="D40" s="32"/>
      <c r="E40" s="31" t="s">
        <v>523</v>
      </c>
      <c r="F40" s="1162" t="s">
        <v>2657</v>
      </c>
      <c r="G40" s="357"/>
    </row>
    <row r="41" spans="1:9" ht="27">
      <c r="A41" s="193"/>
      <c r="B41" s="87"/>
      <c r="D41" s="32"/>
      <c r="E41" s="38" t="s">
        <v>524</v>
      </c>
      <c r="F41" s="1162" t="s">
        <v>2658</v>
      </c>
      <c r="G41" s="357"/>
    </row>
    <row r="42" spans="1:9" ht="19.5">
      <c r="D42" s="23"/>
      <c r="E42" s="24"/>
      <c r="F42" s="414" t="s">
        <v>556</v>
      </c>
      <c r="G42" s="20"/>
    </row>
    <row r="43" spans="1:9" ht="27">
      <c r="A43" s="193"/>
      <c r="D43" s="20"/>
      <c r="E43" s="412" t="s">
        <v>86</v>
      </c>
      <c r="F43" s="1166" t="s">
        <v>2659</v>
      </c>
      <c r="G43" s="357"/>
    </row>
    <row r="44" spans="1:9" ht="27">
      <c r="A44" s="193"/>
      <c r="B44" s="87"/>
      <c r="D44" s="32"/>
      <c r="E44" s="412" t="s">
        <v>87</v>
      </c>
      <c r="F44" s="1166" t="s">
        <v>2660</v>
      </c>
      <c r="G44" s="357"/>
    </row>
    <row r="45" spans="1:9" ht="27">
      <c r="A45" s="193"/>
      <c r="B45" s="87"/>
      <c r="D45" s="32"/>
      <c r="E45" s="412" t="s">
        <v>557</v>
      </c>
      <c r="F45" s="1166" t="s">
        <v>2661</v>
      </c>
      <c r="G45" s="357"/>
    </row>
    <row r="46" spans="1:9" ht="27">
      <c r="D46" s="23"/>
      <c r="E46" s="413" t="s">
        <v>558</v>
      </c>
      <c r="F46" s="1166" t="s">
        <v>2662</v>
      </c>
      <c r="G46" s="359"/>
    </row>
    <row r="47" spans="1:9" ht="3" customHeight="1">
      <c r="A47" s="193"/>
      <c r="D47" s="20"/>
      <c r="F47" s="156"/>
      <c r="G47" s="26"/>
    </row>
    <row r="48" spans="1:9" ht="69" customHeight="1">
      <c r="A48" s="193"/>
      <c r="B48" s="87"/>
      <c r="D48" s="1175" t="s">
        <v>756</v>
      </c>
      <c r="E48" s="1222" t="s">
        <v>754</v>
      </c>
      <c r="F48" s="1222"/>
      <c r="G48" s="26"/>
    </row>
    <row r="49" spans="1:9" ht="19.5">
      <c r="A49" s="193"/>
      <c r="B49" s="87"/>
      <c r="D49" s="32"/>
      <c r="E49" s="31"/>
      <c r="F49" s="157"/>
      <c r="G49" s="26"/>
    </row>
    <row r="50" spans="1:9" ht="19.5">
      <c r="A50" s="193"/>
      <c r="B50" s="87"/>
      <c r="D50" s="32"/>
      <c r="E50" s="38"/>
      <c r="F50" s="157"/>
      <c r="G50" s="26"/>
    </row>
    <row r="51" spans="1:9" ht="19.5">
      <c r="A51" s="193"/>
      <c r="B51" s="87"/>
      <c r="D51" s="32"/>
      <c r="E51" s="31"/>
      <c r="F51" s="157"/>
      <c r="G51" s="26"/>
    </row>
    <row r="54" spans="1:9">
      <c r="E54" s="1221"/>
      <c r="F54" s="1221"/>
      <c r="G54" s="1221"/>
      <c r="H54" s="1221"/>
      <c r="I54" s="1221"/>
    </row>
  </sheetData>
  <sheetProtection algorithmName="SHA-512" hashValue="6fVR5gEGtwbhipebnBRjgJtzvDcGWtVGKAJJ7vU+gpUAb0yUVIeVbHa4I3VAUvAK+QltSdnBId5MuFf4VlF/Sg==" saltValue="iMgo7GSQ7WHNHSpMcXgZAQ==" spinCount="100000" sheet="1" objects="1" scenarios="1" formatColumns="0" formatRows="0"/>
  <dataConsolidate leftLabels="1"/>
  <mergeCells count="3">
    <mergeCell ref="E5:F5"/>
    <mergeCell ref="E54:I54"/>
    <mergeCell ref="E48:F48"/>
  </mergeCells>
  <phoneticPr fontId="9" type="noConversion"/>
  <dataValidations xWindow="446" yWindow="425" count="6">
    <dataValidation type="textLength" operator="lessThanOrEqual" allowBlank="1" showInputMessage="1" showErrorMessage="1" errorTitle="Ошибка" error="Допускается ввод не более 900 символов!" sqref="F25:F26 F30 F40:F41 F18 F43:F46 F23 F20:F21 F49:F51">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20"/>
  <sheetViews>
    <sheetView showGridLines="0" topLeftCell="C3" zoomScaleNormal="100" workbookViewId="0">
      <selection activeCell="E12" sqref="E12:E16"/>
    </sheetView>
  </sheetViews>
  <sheetFormatPr defaultRowHeight="14.25"/>
  <cols>
    <col min="1" max="1" width="9.140625" style="119" hidden="1" customWidth="1"/>
    <col min="2" max="2" width="9.140625" style="35" hidden="1" customWidth="1"/>
    <col min="3" max="3" width="3.7109375" style="224" customWidth="1"/>
    <col min="4" max="4" width="6.28515625" style="35" customWidth="1"/>
    <col min="5" max="5" width="46.42578125" style="35" customWidth="1"/>
    <col min="6" max="6" width="3.7109375" style="35" customWidth="1"/>
    <col min="7" max="7" width="5.7109375" style="35" customWidth="1"/>
    <col min="8" max="8" width="41.42578125" style="35" bestFit="1" customWidth="1"/>
    <col min="9" max="9" width="3.7109375" style="35" customWidth="1"/>
    <col min="10" max="10" width="5.7109375" style="35" customWidth="1"/>
    <col min="11" max="11" width="32.5703125" style="35" customWidth="1"/>
    <col min="12" max="12" width="14.85546875" style="35" customWidth="1"/>
    <col min="13" max="13" width="3.7109375" style="204" hidden="1" customWidth="1"/>
    <col min="14" max="16" width="9.140625" style="204" hidden="1" customWidth="1"/>
    <col min="17" max="17" width="25.7109375" style="336" hidden="1" customWidth="1"/>
    <col min="18" max="18" width="14.42578125" style="204" hidden="1" customWidth="1"/>
    <col min="19" max="22" width="9.140625" style="333"/>
    <col min="23" max="16384" width="9.140625" style="35"/>
  </cols>
  <sheetData>
    <row r="1" spans="1:256" s="194" customFormat="1" ht="16.5" hidden="1" customHeight="1">
      <c r="C1" s="328"/>
      <c r="H1" s="328"/>
      <c r="I1" s="328"/>
      <c r="J1" s="328"/>
      <c r="K1" s="328" t="s">
        <v>492</v>
      </c>
      <c r="L1" s="337" t="s">
        <v>399</v>
      </c>
      <c r="M1" s="372" t="s">
        <v>491</v>
      </c>
      <c r="N1" s="372"/>
      <c r="O1" s="372"/>
      <c r="P1" s="372"/>
      <c r="Q1" s="373"/>
      <c r="R1" s="372"/>
      <c r="S1" s="372"/>
      <c r="T1" s="372"/>
      <c r="U1" s="372"/>
      <c r="V1" s="372"/>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337"/>
      <c r="DK1" s="337"/>
      <c r="DL1" s="337"/>
      <c r="DM1" s="337"/>
      <c r="DN1" s="337"/>
      <c r="DO1" s="337"/>
      <c r="DP1" s="337"/>
      <c r="DQ1" s="337"/>
      <c r="DR1" s="337"/>
      <c r="DS1" s="337"/>
      <c r="DT1" s="337"/>
      <c r="DU1" s="337"/>
      <c r="DV1" s="337"/>
      <c r="DW1" s="337"/>
      <c r="DX1" s="337"/>
      <c r="DY1" s="337"/>
      <c r="DZ1" s="337"/>
      <c r="EA1" s="337"/>
      <c r="EB1" s="337"/>
      <c r="EC1" s="337"/>
      <c r="ED1" s="337"/>
      <c r="EE1" s="337"/>
      <c r="EF1" s="337"/>
      <c r="EG1" s="337"/>
      <c r="EH1" s="337"/>
      <c r="EI1" s="337"/>
      <c r="EJ1" s="337"/>
      <c r="EK1" s="337"/>
      <c r="EL1" s="337"/>
      <c r="EM1" s="337"/>
      <c r="EN1" s="337"/>
      <c r="EO1" s="337"/>
      <c r="EP1" s="337"/>
      <c r="EQ1" s="337"/>
      <c r="ER1" s="337"/>
      <c r="ES1" s="337"/>
      <c r="ET1" s="337"/>
      <c r="EU1" s="337"/>
      <c r="EV1" s="337"/>
      <c r="EW1" s="337"/>
      <c r="EX1" s="337"/>
      <c r="EY1" s="337"/>
      <c r="EZ1" s="337"/>
      <c r="FA1" s="337"/>
      <c r="FB1" s="337"/>
      <c r="FC1" s="337"/>
      <c r="FD1" s="337"/>
      <c r="FE1" s="337"/>
      <c r="FF1" s="337"/>
      <c r="FG1" s="337"/>
      <c r="FH1" s="337"/>
      <c r="FI1" s="337"/>
      <c r="FJ1" s="337"/>
      <c r="FK1" s="337"/>
      <c r="FL1" s="337"/>
      <c r="FM1" s="337"/>
      <c r="FN1" s="337"/>
      <c r="FO1" s="337"/>
      <c r="FP1" s="337"/>
      <c r="FQ1" s="337"/>
      <c r="FR1" s="337"/>
      <c r="FS1" s="337"/>
      <c r="FT1" s="337"/>
      <c r="FU1" s="337"/>
      <c r="FV1" s="337"/>
      <c r="FW1" s="337"/>
      <c r="FX1" s="337"/>
      <c r="FY1" s="337"/>
      <c r="FZ1" s="337"/>
      <c r="GA1" s="337"/>
      <c r="GB1" s="337"/>
      <c r="GC1" s="337"/>
      <c r="GD1" s="337"/>
      <c r="GE1" s="337"/>
      <c r="GF1" s="337"/>
      <c r="GG1" s="337"/>
      <c r="GH1" s="337"/>
      <c r="GI1" s="337"/>
      <c r="GJ1" s="337"/>
      <c r="GK1" s="337"/>
      <c r="GL1" s="337"/>
      <c r="GM1" s="337"/>
      <c r="GN1" s="337"/>
      <c r="GO1" s="337"/>
      <c r="GP1" s="337"/>
      <c r="GQ1" s="337"/>
      <c r="GR1" s="337"/>
      <c r="GS1" s="337"/>
      <c r="GT1" s="337"/>
      <c r="GU1" s="337"/>
      <c r="GV1" s="337"/>
      <c r="GW1" s="337"/>
      <c r="GX1" s="337"/>
      <c r="GY1" s="337"/>
      <c r="GZ1" s="337"/>
      <c r="HA1" s="337"/>
      <c r="HB1" s="337"/>
      <c r="HC1" s="337"/>
      <c r="HD1" s="337"/>
      <c r="HE1" s="337"/>
      <c r="HF1" s="337"/>
      <c r="HG1" s="337"/>
      <c r="HH1" s="337"/>
      <c r="HI1" s="337"/>
      <c r="HJ1" s="337"/>
      <c r="HK1" s="337"/>
      <c r="HL1" s="337"/>
      <c r="HM1" s="337"/>
      <c r="HN1" s="337"/>
      <c r="HO1" s="337"/>
      <c r="HP1" s="337"/>
      <c r="HQ1" s="337"/>
      <c r="HR1" s="337"/>
      <c r="HS1" s="337"/>
      <c r="HT1" s="337"/>
      <c r="HU1" s="337"/>
      <c r="HV1" s="337"/>
      <c r="HW1" s="337"/>
      <c r="HX1" s="337"/>
      <c r="HY1" s="337"/>
      <c r="HZ1" s="337"/>
      <c r="IA1" s="337"/>
      <c r="IB1" s="337"/>
      <c r="IC1" s="337"/>
      <c r="ID1" s="337"/>
      <c r="IE1" s="337"/>
      <c r="IF1" s="337"/>
      <c r="IG1" s="337"/>
      <c r="IH1" s="337"/>
      <c r="II1" s="337"/>
      <c r="IJ1" s="337"/>
      <c r="IK1" s="337"/>
      <c r="IL1" s="337"/>
      <c r="IM1" s="337"/>
      <c r="IN1" s="337"/>
      <c r="IO1" s="337"/>
      <c r="IP1" s="337"/>
      <c r="IQ1" s="337"/>
      <c r="IR1" s="337"/>
      <c r="IS1" s="337"/>
      <c r="IT1" s="337"/>
      <c r="IU1" s="337"/>
      <c r="IV1" s="337"/>
    </row>
    <row r="2" spans="1:256" s="341" customFormat="1" ht="16.5" hidden="1" customHeight="1">
      <c r="A2" s="338"/>
      <c r="B2" s="338"/>
      <c r="C2" s="339"/>
      <c r="D2" s="338"/>
      <c r="E2" s="338"/>
      <c r="F2" s="338"/>
      <c r="G2" s="338"/>
      <c r="H2" s="338"/>
      <c r="I2" s="338"/>
      <c r="J2" s="338"/>
      <c r="K2" s="338"/>
      <c r="L2" s="338"/>
      <c r="M2" s="372"/>
      <c r="N2" s="372"/>
      <c r="O2" s="372"/>
      <c r="P2" s="372"/>
      <c r="Q2" s="373"/>
      <c r="R2" s="372"/>
      <c r="S2" s="340"/>
      <c r="T2" s="340"/>
      <c r="U2" s="340"/>
      <c r="V2" s="340"/>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row>
    <row r="3" spans="1:256" s="120" customFormat="1" ht="3" customHeight="1">
      <c r="A3" s="119"/>
      <c r="B3" s="35"/>
      <c r="C3" s="222"/>
      <c r="D3" s="94"/>
      <c r="E3" s="94"/>
      <c r="F3" s="94"/>
      <c r="G3" s="94"/>
      <c r="H3" s="94"/>
      <c r="I3" s="94"/>
      <c r="J3" s="94"/>
      <c r="K3" s="94"/>
      <c r="L3" s="225"/>
      <c r="M3" s="204"/>
      <c r="N3" s="204"/>
      <c r="O3" s="204"/>
      <c r="P3" s="204"/>
      <c r="Q3" s="336"/>
      <c r="R3" s="204"/>
      <c r="S3" s="333"/>
      <c r="T3" s="333"/>
      <c r="U3" s="333"/>
      <c r="V3" s="333"/>
    </row>
    <row r="4" spans="1:256" s="120" customFormat="1" ht="22.5">
      <c r="A4" s="119"/>
      <c r="B4" s="35"/>
      <c r="C4" s="222"/>
      <c r="D4" s="1227" t="s">
        <v>395</v>
      </c>
      <c r="E4" s="1228"/>
      <c r="F4" s="1228"/>
      <c r="G4" s="1228"/>
      <c r="H4" s="1229"/>
      <c r="I4" s="407"/>
      <c r="M4" s="204"/>
      <c r="N4" s="204"/>
      <c r="O4" s="204"/>
      <c r="P4" s="204"/>
      <c r="Q4" s="336"/>
      <c r="R4" s="204"/>
      <c r="S4" s="333"/>
      <c r="T4" s="333"/>
      <c r="U4" s="333"/>
      <c r="V4" s="333"/>
    </row>
    <row r="5" spans="1:256" s="120" customFormat="1" ht="3" hidden="1" customHeight="1">
      <c r="A5" s="119"/>
      <c r="B5" s="35"/>
      <c r="C5" s="222"/>
      <c r="D5" s="94"/>
      <c r="E5" s="94"/>
      <c r="F5" s="94"/>
      <c r="G5" s="94"/>
      <c r="H5" s="226"/>
      <c r="I5" s="226"/>
      <c r="J5" s="226"/>
      <c r="K5" s="226"/>
      <c r="L5" s="227"/>
      <c r="M5" s="204"/>
      <c r="N5" s="204"/>
      <c r="O5" s="204"/>
      <c r="P5" s="204"/>
      <c r="Q5" s="336"/>
      <c r="R5" s="204"/>
      <c r="S5" s="333"/>
      <c r="T5" s="333"/>
      <c r="U5" s="333"/>
      <c r="V5" s="333"/>
    </row>
    <row r="6" spans="1:256" s="120" customFormat="1" ht="20.100000000000001" hidden="1" customHeight="1">
      <c r="A6" s="228"/>
      <c r="B6" s="228"/>
      <c r="C6" s="222"/>
      <c r="D6" s="1230"/>
      <c r="E6" s="1230"/>
      <c r="F6" s="1231" t="s">
        <v>83</v>
      </c>
      <c r="G6" s="1231"/>
      <c r="H6" s="226"/>
      <c r="I6" s="226"/>
      <c r="J6" s="229"/>
      <c r="K6" s="230"/>
      <c r="L6" s="230"/>
      <c r="M6" s="204"/>
      <c r="N6" s="204"/>
      <c r="O6" s="204"/>
      <c r="P6" s="204"/>
      <c r="Q6" s="336"/>
      <c r="R6" s="204"/>
      <c r="S6" s="333"/>
      <c r="T6" s="333"/>
      <c r="U6" s="333"/>
      <c r="V6" s="333"/>
    </row>
    <row r="7" spans="1:256" ht="3" customHeight="1"/>
    <row r="8" spans="1:256" s="120" customFormat="1">
      <c r="A8" s="119"/>
      <c r="B8" s="35"/>
      <c r="C8" s="222"/>
      <c r="D8" s="1232" t="s">
        <v>15</v>
      </c>
      <c r="E8" s="1232"/>
      <c r="F8" s="1232" t="s">
        <v>396</v>
      </c>
      <c r="G8" s="1232"/>
      <c r="H8" s="1232"/>
      <c r="I8" s="1233" t="s">
        <v>397</v>
      </c>
      <c r="J8" s="1233"/>
      <c r="K8" s="1233"/>
      <c r="L8" s="1233"/>
      <c r="M8" s="204"/>
      <c r="N8" s="204"/>
      <c r="O8" s="204"/>
      <c r="P8" s="204"/>
      <c r="Q8" s="336"/>
      <c r="R8" s="204"/>
      <c r="S8" s="333"/>
      <c r="T8" s="333"/>
      <c r="U8" s="333"/>
      <c r="V8" s="333"/>
    </row>
    <row r="9" spans="1:256" s="120" customFormat="1" ht="20.25" customHeight="1">
      <c r="A9" s="119"/>
      <c r="B9" s="35"/>
      <c r="C9" s="222"/>
      <c r="D9" s="232" t="s">
        <v>91</v>
      </c>
      <c r="E9" s="232" t="s">
        <v>398</v>
      </c>
      <c r="F9" s="1223" t="s">
        <v>91</v>
      </c>
      <c r="G9" s="1224"/>
      <c r="H9" s="233" t="s">
        <v>398</v>
      </c>
      <c r="I9" s="1225" t="s">
        <v>91</v>
      </c>
      <c r="J9" s="1225"/>
      <c r="K9" s="233" t="s">
        <v>398</v>
      </c>
      <c r="L9" s="233" t="s">
        <v>399</v>
      </c>
      <c r="M9" s="204"/>
      <c r="N9" s="204"/>
      <c r="O9" s="204"/>
      <c r="P9" s="204"/>
      <c r="Q9" s="336"/>
      <c r="R9" s="204"/>
      <c r="S9" s="333"/>
      <c r="T9" s="333"/>
      <c r="U9" s="333"/>
      <c r="V9" s="333"/>
    </row>
    <row r="10" spans="1:256" ht="12" customHeight="1">
      <c r="C10" s="241"/>
      <c r="D10" s="331" t="s">
        <v>92</v>
      </c>
      <c r="E10" s="331" t="s">
        <v>48</v>
      </c>
      <c r="F10" s="1226" t="s">
        <v>49</v>
      </c>
      <c r="G10" s="1226"/>
      <c r="H10" s="331" t="s">
        <v>50</v>
      </c>
      <c r="I10" s="1226" t="s">
        <v>67</v>
      </c>
      <c r="J10" s="1226"/>
      <c r="K10" s="331" t="s">
        <v>68</v>
      </c>
      <c r="L10" s="331" t="s">
        <v>182</v>
      </c>
      <c r="M10" s="255"/>
      <c r="N10" s="255"/>
      <c r="O10" s="255"/>
      <c r="P10" s="255"/>
      <c r="Q10" s="231"/>
      <c r="R10" s="255"/>
      <c r="S10" s="332"/>
      <c r="T10" s="332"/>
      <c r="U10" s="332"/>
      <c r="V10" s="332"/>
    </row>
    <row r="11" spans="1:256" s="120" customFormat="1" hidden="1">
      <c r="A11" s="35"/>
      <c r="B11" s="35"/>
      <c r="C11" s="222"/>
      <c r="D11" s="234">
        <v>0</v>
      </c>
      <c r="E11" s="235"/>
      <c r="F11" s="155"/>
      <c r="G11" s="155"/>
      <c r="H11" s="236"/>
      <c r="I11" s="237"/>
      <c r="J11" s="155"/>
      <c r="K11" s="236"/>
      <c r="L11" s="238"/>
      <c r="M11" s="376" t="s">
        <v>499</v>
      </c>
      <c r="N11" s="204"/>
      <c r="O11" s="204"/>
      <c r="P11" s="204" t="s">
        <v>497</v>
      </c>
      <c r="Q11" s="336" t="s">
        <v>498</v>
      </c>
      <c r="R11" s="204" t="s">
        <v>562</v>
      </c>
      <c r="S11" s="333"/>
      <c r="T11" s="333"/>
      <c r="U11" s="333"/>
      <c r="V11" s="333"/>
    </row>
    <row r="12" spans="1:256" s="257" customFormat="1" ht="0.95" customHeight="1">
      <c r="A12" s="84"/>
      <c r="B12" s="1094" t="s">
        <v>403</v>
      </c>
      <c r="C12" s="1235"/>
      <c r="D12" s="1232">
        <v>1</v>
      </c>
      <c r="E12" s="1236" t="s">
        <v>3366</v>
      </c>
      <c r="F12" s="1189"/>
      <c r="G12" s="1180">
        <v>0</v>
      </c>
      <c r="H12" s="334"/>
      <c r="I12" s="242"/>
      <c r="J12" s="371" t="s">
        <v>496</v>
      </c>
      <c r="K12" s="1089"/>
      <c r="L12" s="258"/>
      <c r="M12" s="1100" t="e">
        <f ca="1">mergeValue(H12)</f>
        <v>#NAME?</v>
      </c>
      <c r="N12" s="1099"/>
      <c r="O12" s="1099"/>
      <c r="P12" s="1100" t="str">
        <f>IF(ISERROR(MATCH(Q12,MODesc,0)),"n","y")</f>
        <v>n</v>
      </c>
      <c r="Q12" s="1099" t="s">
        <v>3366</v>
      </c>
      <c r="R12" s="1100" t="str">
        <f>K12&amp;"("&amp;L12&amp;")"</f>
        <v>()</v>
      </c>
      <c r="S12" s="1094"/>
      <c r="T12" s="1094"/>
      <c r="U12" s="240"/>
      <c r="V12" s="1094"/>
      <c r="W12" s="1094"/>
      <c r="X12" s="1094"/>
      <c r="Y12" s="256"/>
      <c r="Z12" s="256"/>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256"/>
      <c r="BW12" s="256"/>
      <c r="BX12" s="256"/>
      <c r="BY12" s="256"/>
      <c r="BZ12" s="256"/>
      <c r="CA12" s="256"/>
      <c r="CB12" s="256"/>
      <c r="CC12" s="256"/>
      <c r="CD12" s="256"/>
      <c r="CE12" s="256"/>
    </row>
    <row r="13" spans="1:256" s="257" customFormat="1" ht="0.95" customHeight="1">
      <c r="A13" s="84"/>
      <c r="B13" s="1094" t="s">
        <v>403</v>
      </c>
      <c r="C13" s="1235"/>
      <c r="D13" s="1232"/>
      <c r="E13" s="1237"/>
      <c r="F13" s="1238"/>
      <c r="G13" s="1232">
        <v>1</v>
      </c>
      <c r="H13" s="1234" t="s">
        <v>1496</v>
      </c>
      <c r="I13" s="242"/>
      <c r="J13" s="371" t="s">
        <v>496</v>
      </c>
      <c r="K13" s="1089"/>
      <c r="L13" s="258"/>
      <c r="M13" s="1100" t="e">
        <f ca="1">mergeValue(H13)</f>
        <v>#NAME?</v>
      </c>
      <c r="N13" s="1099"/>
      <c r="O13" s="1099"/>
      <c r="P13" s="1099"/>
      <c r="Q13" s="1099"/>
      <c r="R13" s="1100" t="str">
        <f>K13&amp;"("&amp;L13&amp;")"</f>
        <v>()</v>
      </c>
      <c r="S13" s="1094"/>
      <c r="T13" s="1094"/>
      <c r="U13" s="240"/>
      <c r="V13" s="1094"/>
      <c r="W13" s="1094"/>
      <c r="X13" s="1094"/>
      <c r="Y13" s="256"/>
      <c r="Z13" s="256"/>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256"/>
      <c r="BW13" s="256"/>
      <c r="BX13" s="256"/>
      <c r="BY13" s="256"/>
      <c r="BZ13" s="256"/>
      <c r="CA13" s="256"/>
      <c r="CB13" s="256"/>
      <c r="CC13" s="256"/>
      <c r="CD13" s="256"/>
      <c r="CE13" s="256"/>
    </row>
    <row r="14" spans="1:256" s="257" customFormat="1" ht="15" customHeight="1">
      <c r="A14" s="84"/>
      <c r="B14" s="1094" t="s">
        <v>403</v>
      </c>
      <c r="C14" s="1235"/>
      <c r="D14" s="1232"/>
      <c r="E14" s="1237"/>
      <c r="F14" s="1239"/>
      <c r="G14" s="1232"/>
      <c r="H14" s="1234"/>
      <c r="I14" s="1193"/>
      <c r="J14" s="1180">
        <v>1</v>
      </c>
      <c r="K14" s="1188" t="s">
        <v>1496</v>
      </c>
      <c r="L14" s="239" t="s">
        <v>1497</v>
      </c>
      <c r="M14" s="1100" t="e">
        <f ca="1">mergeValue(H14)</f>
        <v>#NAME?</v>
      </c>
      <c r="N14" s="1099"/>
      <c r="O14" s="1099"/>
      <c r="P14" s="1099"/>
      <c r="Q14" s="1099"/>
      <c r="R14" s="1100" t="str">
        <f>K14&amp;" ("&amp;L14&amp;")"</f>
        <v>Город Казань (92701000)</v>
      </c>
      <c r="S14" s="1094"/>
      <c r="T14" s="1094"/>
      <c r="U14" s="240"/>
      <c r="V14" s="1094"/>
      <c r="W14" s="1094"/>
      <c r="X14" s="1094"/>
      <c r="Y14" s="256"/>
      <c r="Z14" s="256"/>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256"/>
      <c r="BW14" s="256"/>
      <c r="BX14" s="256"/>
      <c r="BY14" s="256"/>
      <c r="BZ14" s="256"/>
      <c r="CA14" s="256"/>
      <c r="CB14" s="256"/>
      <c r="CC14" s="256"/>
      <c r="CD14" s="256"/>
      <c r="CE14" s="256"/>
    </row>
    <row r="15" spans="1:256" s="120" customFormat="1" ht="0.95" customHeight="1">
      <c r="A15" s="35"/>
      <c r="B15" s="35" t="s">
        <v>400</v>
      </c>
      <c r="C15" s="222"/>
      <c r="D15" s="242"/>
      <c r="E15" s="195"/>
      <c r="F15" s="244"/>
      <c r="G15" s="244"/>
      <c r="H15" s="244"/>
      <c r="I15" s="244"/>
      <c r="J15" s="244"/>
      <c r="K15" s="244"/>
      <c r="L15" s="245"/>
      <c r="M15" s="376"/>
      <c r="N15" s="204"/>
      <c r="O15" s="204"/>
      <c r="P15" s="204"/>
      <c r="Q15" s="336" t="s">
        <v>18</v>
      </c>
      <c r="R15" s="204"/>
      <c r="S15" s="333"/>
      <c r="T15" s="333"/>
      <c r="U15" s="333"/>
      <c r="V15" s="333"/>
    </row>
    <row r="16" spans="1:256" s="120" customFormat="1" ht="21" customHeight="1">
      <c r="A16" s="119"/>
      <c r="B16" s="35"/>
      <c r="C16" s="224"/>
      <c r="D16" s="246"/>
      <c r="E16" s="246"/>
      <c r="F16" s="246"/>
      <c r="G16" s="246"/>
      <c r="H16" s="246"/>
      <c r="I16" s="246"/>
      <c r="J16" s="246"/>
      <c r="K16" s="246"/>
      <c r="L16" s="246"/>
      <c r="M16" s="204"/>
      <c r="N16" s="204"/>
      <c r="O16" s="204"/>
      <c r="P16" s="204"/>
      <c r="Q16" s="336"/>
      <c r="R16" s="204"/>
      <c r="S16" s="333"/>
      <c r="T16" s="333"/>
      <c r="U16" s="333"/>
      <c r="V16" s="333"/>
    </row>
    <row r="17" spans="1:22" s="120" customFormat="1">
      <c r="A17" s="119"/>
      <c r="B17" s="35"/>
      <c r="C17" s="224"/>
      <c r="D17" s="35"/>
      <c r="E17" s="35"/>
      <c r="F17" s="35"/>
      <c r="G17" s="35"/>
      <c r="H17" s="35"/>
      <c r="I17" s="35"/>
      <c r="J17" s="35"/>
      <c r="K17" s="35"/>
      <c r="L17" s="35"/>
      <c r="M17" s="204"/>
      <c r="N17" s="204"/>
      <c r="O17" s="204"/>
      <c r="P17" s="204"/>
      <c r="Q17" s="336"/>
      <c r="R17" s="204"/>
      <c r="S17" s="333"/>
      <c r="T17" s="333"/>
      <c r="U17" s="333"/>
      <c r="V17" s="333"/>
    </row>
    <row r="18" spans="1:22" s="120" customFormat="1" ht="0.75" customHeight="1">
      <c r="A18" s="119"/>
      <c r="B18" s="35"/>
      <c r="C18" s="224"/>
      <c r="D18" s="35"/>
      <c r="E18" s="35"/>
      <c r="F18" s="35"/>
      <c r="G18" s="35"/>
      <c r="H18" s="35"/>
      <c r="I18" s="35"/>
      <c r="J18" s="35"/>
      <c r="K18" s="35"/>
      <c r="L18" s="35"/>
      <c r="M18" s="204"/>
      <c r="N18" s="204"/>
      <c r="O18" s="204"/>
      <c r="P18" s="204"/>
      <c r="Q18" s="336"/>
      <c r="R18" s="204"/>
      <c r="S18" s="333"/>
      <c r="T18" s="333"/>
      <c r="U18" s="333"/>
      <c r="V18" s="333"/>
    </row>
    <row r="19" spans="1:22" s="248" customFormat="1" ht="10.5">
      <c r="A19" s="247"/>
      <c r="C19" s="249"/>
      <c r="D19" s="250"/>
      <c r="E19" s="250"/>
      <c r="M19" s="204"/>
      <c r="N19" s="204"/>
      <c r="O19" s="204"/>
      <c r="P19" s="204"/>
      <c r="Q19" s="336"/>
      <c r="R19" s="204"/>
      <c r="S19" s="333"/>
      <c r="T19" s="333"/>
      <c r="U19" s="333"/>
      <c r="V19" s="333"/>
    </row>
    <row r="20" spans="1:22" s="248" customFormat="1" ht="10.5">
      <c r="A20" s="247"/>
      <c r="C20" s="249"/>
      <c r="D20" s="250"/>
      <c r="E20" s="250"/>
      <c r="M20" s="204"/>
      <c r="N20" s="204"/>
      <c r="O20" s="204"/>
      <c r="P20" s="204"/>
      <c r="Q20" s="336"/>
      <c r="R20" s="204"/>
      <c r="S20" s="333"/>
      <c r="T20" s="333"/>
      <c r="U20" s="333"/>
      <c r="V20" s="333"/>
    </row>
  </sheetData>
  <sheetProtection algorithmName="SHA-512" hashValue="NfQE9noSu2fKokF4FC7G0jlu0eYp9LJUE9wLha3C8B89OwdEMYCBq6IK2X+uF8XqYT0ohPOGeoIpgUbmyE7/lA==" saltValue="NPPuVSn8xIjRztAwTkDLTg==" spinCount="100000" sheet="1" objects="1" scenarios="1" formatColumns="0" formatRows="0"/>
  <mergeCells count="16">
    <mergeCell ref="H13:H14"/>
    <mergeCell ref="C12:C14"/>
    <mergeCell ref="D12:D14"/>
    <mergeCell ref="E12:E14"/>
    <mergeCell ref="F13:F14"/>
    <mergeCell ref="G13:G14"/>
    <mergeCell ref="F9:G9"/>
    <mergeCell ref="I9:J9"/>
    <mergeCell ref="F10:G10"/>
    <mergeCell ref="I10:J10"/>
    <mergeCell ref="D4:H4"/>
    <mergeCell ref="D6:E6"/>
    <mergeCell ref="F6:G6"/>
    <mergeCell ref="D8:E8"/>
    <mergeCell ref="I8:L8"/>
    <mergeCell ref="F8:H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X40"/>
  <sheetViews>
    <sheetView showGridLines="0" topLeftCell="C4" zoomScaleNormal="100" workbookViewId="0">
      <selection activeCell="J21" sqref="J21:J24"/>
    </sheetView>
  </sheetViews>
  <sheetFormatPr defaultRowHeight="11.25"/>
  <cols>
    <col min="1" max="2" width="3.7109375" style="202" hidden="1" customWidth="1"/>
    <col min="3" max="3" width="3.7109375" style="96" bestFit="1" customWidth="1"/>
    <col min="4" max="4" width="6.140625" style="96" customWidth="1"/>
    <col min="5" max="5" width="50.7109375" style="96" customWidth="1"/>
    <col min="6" max="6" width="33.85546875" style="96" customWidth="1"/>
    <col min="7" max="7" width="8.5703125" style="96" customWidth="1"/>
    <col min="8" max="8" width="3.7109375" style="96" customWidth="1"/>
    <col min="9" max="9" width="5.42578125" style="96" customWidth="1"/>
    <col min="10" max="10" width="47.85546875" style="96" customWidth="1"/>
    <col min="11" max="12" width="3.7109375" style="96" customWidth="1"/>
    <col min="13" max="13" width="5.7109375" style="96" customWidth="1"/>
    <col min="14" max="14" width="28.140625" style="96" customWidth="1"/>
    <col min="15" max="16" width="3.7109375" style="96" customWidth="1"/>
    <col min="17" max="17" width="5.7109375" style="96" customWidth="1"/>
    <col min="18" max="18" width="34.42578125" style="96" customWidth="1"/>
    <col min="19" max="20" width="3.7109375" style="503" customWidth="1"/>
    <col min="21" max="21" width="5.7109375" style="503" customWidth="1"/>
    <col min="22" max="22" width="34.42578125" style="503" customWidth="1"/>
    <col min="23" max="23" width="30.7109375" style="96" customWidth="1"/>
    <col min="24" max="24" width="3.7109375" style="96" customWidth="1"/>
    <col min="25" max="16384" width="9.140625" style="96"/>
  </cols>
  <sheetData>
    <row r="1" spans="1:24" ht="11.25" hidden="1" customHeight="1">
      <c r="A1" s="208"/>
    </row>
    <row r="2" spans="1:24" ht="11.25" hidden="1" customHeight="1"/>
    <row r="3" spans="1:24" ht="11.25" hidden="1" customHeight="1"/>
    <row r="4" spans="1:24" ht="3" customHeight="1"/>
    <row r="5" spans="1:24" s="114" customFormat="1" ht="29.1" customHeight="1">
      <c r="A5" s="203"/>
      <c r="B5" s="203"/>
      <c r="D5" s="1227" t="s">
        <v>626</v>
      </c>
      <c r="E5" s="1228"/>
      <c r="F5" s="1228"/>
      <c r="G5" s="1228"/>
      <c r="H5" s="1228"/>
      <c r="I5" s="1228"/>
      <c r="J5" s="1229"/>
      <c r="K5" s="408"/>
      <c r="L5" s="169"/>
      <c r="M5" s="169"/>
      <c r="N5" s="169"/>
      <c r="O5" s="169"/>
      <c r="P5" s="169"/>
      <c r="Q5" s="169"/>
      <c r="R5" s="169"/>
      <c r="S5" s="537"/>
      <c r="T5" s="537"/>
      <c r="U5" s="537"/>
      <c r="V5" s="537"/>
      <c r="W5" s="169"/>
    </row>
    <row r="6" spans="1:24" s="438" customFormat="1" ht="3" customHeight="1">
      <c r="A6" s="292"/>
      <c r="B6" s="292"/>
      <c r="D6" s="1243"/>
      <c r="E6" s="1244"/>
      <c r="F6" s="1244"/>
      <c r="G6" s="1244"/>
      <c r="H6" s="1244"/>
      <c r="I6" s="1244"/>
      <c r="J6" s="1245"/>
      <c r="S6" s="614"/>
      <c r="T6" s="614"/>
      <c r="U6" s="614"/>
      <c r="V6" s="614"/>
    </row>
    <row r="7" spans="1:24" s="438" customFormat="1" ht="5.25" hidden="1" customHeight="1">
      <c r="A7" s="292"/>
      <c r="B7" s="292"/>
      <c r="E7" s="1246"/>
      <c r="F7" s="1246"/>
      <c r="G7" s="1242"/>
      <c r="H7" s="1242"/>
      <c r="I7" s="1242"/>
      <c r="J7" s="1242"/>
      <c r="S7" s="614"/>
      <c r="T7" s="614"/>
      <c r="U7" s="614"/>
      <c r="V7" s="614"/>
    </row>
    <row r="8" spans="1:24" s="438" customFormat="1" ht="5.25" hidden="1" customHeight="1">
      <c r="A8" s="292"/>
      <c r="B8" s="292"/>
      <c r="E8" s="1246"/>
      <c r="F8" s="1246"/>
      <c r="G8" s="1242"/>
      <c r="H8" s="1242"/>
      <c r="I8" s="1242"/>
      <c r="J8" s="1242"/>
      <c r="S8" s="614"/>
      <c r="T8" s="614"/>
      <c r="U8" s="614"/>
      <c r="V8" s="614"/>
    </row>
    <row r="9" spans="1:24" s="438" customFormat="1" ht="5.25" hidden="1" customHeight="1">
      <c r="A9" s="292"/>
      <c r="B9" s="292"/>
      <c r="E9" s="1246"/>
      <c r="F9" s="1246"/>
      <c r="G9" s="1242"/>
      <c r="H9" s="1242"/>
      <c r="I9" s="1242"/>
      <c r="J9" s="1242"/>
      <c r="S9" s="614"/>
      <c r="T9" s="614"/>
      <c r="U9" s="614"/>
      <c r="V9" s="614"/>
    </row>
    <row r="10" spans="1:24" s="614" customFormat="1" ht="5.25" hidden="1">
      <c r="A10" s="292"/>
      <c r="B10" s="292"/>
      <c r="E10" s="1247"/>
      <c r="F10" s="1247"/>
      <c r="G10" s="788"/>
      <c r="H10" s="434"/>
      <c r="I10" s="746"/>
      <c r="J10" s="746"/>
    </row>
    <row r="11" spans="1:24" s="152" customFormat="1" ht="18.75" hidden="1" customHeight="1">
      <c r="A11" s="292"/>
      <c r="B11" s="292"/>
      <c r="D11" s="145"/>
      <c r="E11" s="1248" t="s">
        <v>633</v>
      </c>
      <c r="F11" s="1248"/>
      <c r="G11" s="1194" t="s">
        <v>84</v>
      </c>
      <c r="H11" s="436"/>
      <c r="I11" s="159"/>
      <c r="J11" s="145"/>
      <c r="K11" s="146"/>
      <c r="L11" s="145"/>
      <c r="M11" s="145"/>
      <c r="N11" s="146"/>
      <c r="O11" s="146"/>
      <c r="P11" s="145"/>
      <c r="Q11" s="145"/>
      <c r="R11" s="146"/>
      <c r="S11" s="523"/>
      <c r="T11" s="522"/>
      <c r="U11" s="522"/>
      <c r="V11" s="523"/>
    </row>
    <row r="12" spans="1:24" s="438" customFormat="1" ht="18.75" hidden="1">
      <c r="A12" s="292"/>
      <c r="B12" s="292"/>
      <c r="E12" s="1248" t="s">
        <v>634</v>
      </c>
      <c r="F12" s="1248"/>
      <c r="G12" s="1194" t="s">
        <v>84</v>
      </c>
      <c r="H12" s="436"/>
      <c r="I12" s="434"/>
      <c r="J12" s="437"/>
      <c r="K12" s="433"/>
      <c r="L12" s="433"/>
      <c r="M12" s="433"/>
      <c r="N12" s="432"/>
      <c r="O12" s="433"/>
      <c r="P12" s="433"/>
      <c r="Q12" s="433"/>
      <c r="R12" s="432"/>
      <c r="S12" s="613"/>
      <c r="T12" s="613"/>
      <c r="U12" s="613"/>
      <c r="V12" s="612"/>
    </row>
    <row r="13" spans="1:24" s="438" customFormat="1" ht="5.25" hidden="1" customHeight="1">
      <c r="A13" s="292"/>
      <c r="B13" s="292"/>
      <c r="E13" s="1241"/>
      <c r="F13" s="1241"/>
      <c r="G13" s="435"/>
      <c r="H13" s="434"/>
      <c r="I13" s="433"/>
      <c r="J13" s="433"/>
      <c r="K13" s="433"/>
      <c r="L13" s="433"/>
      <c r="M13" s="433"/>
      <c r="N13" s="432"/>
      <c r="O13" s="433"/>
      <c r="P13" s="433"/>
      <c r="Q13" s="433"/>
      <c r="R13" s="432"/>
      <c r="S13" s="613"/>
      <c r="T13" s="613"/>
      <c r="U13" s="613"/>
      <c r="V13" s="612"/>
    </row>
    <row r="14" spans="1:24" s="438" customFormat="1" ht="5.25" hidden="1" customHeight="1">
      <c r="A14" s="292"/>
      <c r="B14" s="292"/>
      <c r="S14" s="614"/>
      <c r="T14" s="614"/>
      <c r="U14" s="614"/>
      <c r="V14" s="614"/>
    </row>
    <row r="15" spans="1:24" s="431" customFormat="1" ht="5.25" hidden="1" customHeight="1">
      <c r="A15" s="440"/>
      <c r="B15" s="440"/>
      <c r="S15" s="611"/>
      <c r="T15" s="611"/>
      <c r="U15" s="611"/>
      <c r="V15" s="611"/>
    </row>
    <row r="16" spans="1:24" s="114" customFormat="1" ht="3" customHeight="1">
      <c r="A16" s="203"/>
      <c r="B16" s="203"/>
      <c r="D16" s="293"/>
      <c r="E16" s="293"/>
      <c r="F16" s="293"/>
      <c r="G16" s="293"/>
      <c r="H16" s="293"/>
      <c r="I16" s="293"/>
      <c r="J16" s="293"/>
      <c r="K16" s="293"/>
      <c r="L16" s="293"/>
      <c r="M16" s="293"/>
      <c r="N16" s="293"/>
      <c r="O16" s="293"/>
      <c r="P16" s="293"/>
      <c r="Q16" s="293"/>
      <c r="R16" s="293"/>
      <c r="S16" s="293"/>
      <c r="T16" s="293"/>
      <c r="U16" s="293"/>
      <c r="V16" s="293"/>
      <c r="W16" s="293"/>
      <c r="X16" s="147"/>
    </row>
    <row r="17" spans="1:24" ht="27" customHeight="1">
      <c r="D17" s="1240" t="s">
        <v>91</v>
      </c>
      <c r="E17" s="1240" t="s">
        <v>296</v>
      </c>
      <c r="F17" s="1240" t="s">
        <v>79</v>
      </c>
      <c r="G17" s="1240" t="s">
        <v>436</v>
      </c>
      <c r="H17" s="1240" t="s">
        <v>91</v>
      </c>
      <c r="I17" s="1240"/>
      <c r="J17" s="1240" t="s">
        <v>19</v>
      </c>
      <c r="K17" s="1252" t="s">
        <v>461</v>
      </c>
      <c r="L17" s="1252"/>
      <c r="M17" s="1252"/>
      <c r="N17" s="1252"/>
      <c r="O17" s="1252" t="s">
        <v>624</v>
      </c>
      <c r="P17" s="1252"/>
      <c r="Q17" s="1252"/>
      <c r="R17" s="1252"/>
      <c r="S17" s="1252" t="s">
        <v>625</v>
      </c>
      <c r="T17" s="1252"/>
      <c r="U17" s="1252"/>
      <c r="V17" s="1252"/>
      <c r="W17" s="1240" t="s">
        <v>243</v>
      </c>
    </row>
    <row r="18" spans="1:24" ht="30.75" customHeight="1">
      <c r="D18" s="1240"/>
      <c r="E18" s="1240"/>
      <c r="F18" s="1240"/>
      <c r="G18" s="1240"/>
      <c r="H18" s="1240"/>
      <c r="I18" s="1240"/>
      <c r="J18" s="1240"/>
      <c r="K18" s="109" t="s">
        <v>299</v>
      </c>
      <c r="L18" s="1240" t="s">
        <v>91</v>
      </c>
      <c r="M18" s="1240"/>
      <c r="N18" s="109" t="s">
        <v>229</v>
      </c>
      <c r="O18" s="109" t="s">
        <v>299</v>
      </c>
      <c r="P18" s="1240" t="s">
        <v>91</v>
      </c>
      <c r="Q18" s="1240"/>
      <c r="R18" s="109" t="s">
        <v>229</v>
      </c>
      <c r="S18" s="510" t="s">
        <v>299</v>
      </c>
      <c r="T18" s="1240" t="s">
        <v>91</v>
      </c>
      <c r="U18" s="1240"/>
      <c r="V18" s="510" t="s">
        <v>398</v>
      </c>
      <c r="W18" s="1240"/>
    </row>
    <row r="19" spans="1:24" s="382" customFormat="1" ht="12" customHeight="1">
      <c r="A19" s="381"/>
      <c r="B19" s="381"/>
      <c r="D19" s="39" t="s">
        <v>92</v>
      </c>
      <c r="E19" s="39" t="s">
        <v>48</v>
      </c>
      <c r="F19" s="39" t="s">
        <v>49</v>
      </c>
      <c r="G19" s="39" t="s">
        <v>50</v>
      </c>
      <c r="H19" s="1249" t="s">
        <v>67</v>
      </c>
      <c r="I19" s="1249"/>
      <c r="J19" s="39" t="s">
        <v>68</v>
      </c>
      <c r="K19" s="39" t="s">
        <v>182</v>
      </c>
      <c r="L19" s="1249" t="s">
        <v>183</v>
      </c>
      <c r="M19" s="1249"/>
      <c r="N19" s="39" t="s">
        <v>207</v>
      </c>
      <c r="O19" s="39" t="s">
        <v>208</v>
      </c>
      <c r="P19" s="1249" t="s">
        <v>209</v>
      </c>
      <c r="Q19" s="1249"/>
      <c r="R19" s="39" t="s">
        <v>210</v>
      </c>
      <c r="S19" s="495" t="s">
        <v>209</v>
      </c>
      <c r="T19" s="1249" t="s">
        <v>210</v>
      </c>
      <c r="U19" s="1249"/>
      <c r="V19" s="495" t="s">
        <v>211</v>
      </c>
      <c r="W19" s="39" t="s">
        <v>212</v>
      </c>
    </row>
    <row r="20" spans="1:24" ht="14.25" hidden="1" customHeight="1">
      <c r="C20" s="290"/>
      <c r="D20" s="327">
        <v>0</v>
      </c>
      <c r="E20" s="377"/>
      <c r="F20" s="377"/>
      <c r="G20" s="115"/>
      <c r="H20" s="378"/>
      <c r="I20" s="378"/>
      <c r="J20" s="213"/>
      <c r="K20" s="115"/>
      <c r="L20" s="213"/>
      <c r="M20" s="213"/>
      <c r="N20" s="379"/>
      <c r="O20" s="115"/>
      <c r="P20" s="213"/>
      <c r="Q20" s="213"/>
      <c r="R20" s="380"/>
      <c r="S20" s="512"/>
      <c r="T20" s="561"/>
      <c r="U20" s="561"/>
      <c r="V20" s="598"/>
      <c r="W20" s="115"/>
      <c r="X20" s="168"/>
    </row>
    <row r="21" spans="1:24" s="1179" customFormat="1" ht="17.100000000000001" customHeight="1">
      <c r="A21" s="711">
        <v>6</v>
      </c>
      <c r="C21" s="290"/>
      <c r="D21" s="1253">
        <v>1</v>
      </c>
      <c r="E21" s="1259" t="s">
        <v>584</v>
      </c>
      <c r="F21" s="1261" t="s">
        <v>2647</v>
      </c>
      <c r="G21" s="1264" t="s">
        <v>84</v>
      </c>
      <c r="H21" s="1253"/>
      <c r="I21" s="1253">
        <v>1</v>
      </c>
      <c r="J21" s="1255" t="s">
        <v>3367</v>
      </c>
      <c r="K21" s="1268" t="s">
        <v>84</v>
      </c>
      <c r="L21" s="1266"/>
      <c r="M21" s="1266" t="s">
        <v>92</v>
      </c>
      <c r="N21" s="1269"/>
      <c r="O21" s="1268" t="s">
        <v>84</v>
      </c>
      <c r="P21" s="1266"/>
      <c r="Q21" s="1266" t="s">
        <v>92</v>
      </c>
      <c r="R21" s="1267"/>
      <c r="S21" s="1268" t="s">
        <v>84</v>
      </c>
      <c r="T21" s="1034"/>
      <c r="U21" s="1034" t="s">
        <v>92</v>
      </c>
      <c r="V21" s="1195"/>
      <c r="W21" s="288"/>
    </row>
    <row r="22" spans="1:24" s="1179" customFormat="1" ht="17.100000000000001" customHeight="1">
      <c r="A22" s="711"/>
      <c r="C22" s="710"/>
      <c r="D22" s="1253"/>
      <c r="E22" s="1259"/>
      <c r="F22" s="1262"/>
      <c r="G22" s="1264"/>
      <c r="H22" s="1253"/>
      <c r="I22" s="1253"/>
      <c r="J22" s="1256"/>
      <c r="K22" s="1268"/>
      <c r="L22" s="1266"/>
      <c r="M22" s="1266"/>
      <c r="N22" s="1269"/>
      <c r="O22" s="1268"/>
      <c r="P22" s="1266"/>
      <c r="Q22" s="1266"/>
      <c r="R22" s="1267"/>
      <c r="S22" s="1268"/>
      <c r="T22" s="1036"/>
      <c r="U22" s="707"/>
      <c r="V22" s="708"/>
      <c r="W22" s="709"/>
    </row>
    <row r="23" spans="1:24" s="1179" customFormat="1" ht="17.100000000000001" customHeight="1">
      <c r="A23" s="711"/>
      <c r="C23" s="710"/>
      <c r="D23" s="1254"/>
      <c r="E23" s="1260"/>
      <c r="F23" s="1262"/>
      <c r="G23" s="1265"/>
      <c r="H23" s="1254"/>
      <c r="I23" s="1254"/>
      <c r="J23" s="1256"/>
      <c r="K23" s="1265"/>
      <c r="L23" s="1254"/>
      <c r="M23" s="1254"/>
      <c r="N23" s="1267"/>
      <c r="O23" s="1265"/>
      <c r="P23" s="1185"/>
      <c r="Q23" s="707"/>
      <c r="R23" s="708"/>
      <c r="S23" s="704"/>
      <c r="T23" s="704"/>
      <c r="U23" s="704"/>
      <c r="V23" s="704"/>
      <c r="W23" s="709"/>
    </row>
    <row r="24" spans="1:24" s="1179" customFormat="1" ht="15" customHeight="1">
      <c r="A24" s="711"/>
      <c r="C24" s="710"/>
      <c r="D24" s="1254"/>
      <c r="E24" s="1260"/>
      <c r="F24" s="1262"/>
      <c r="G24" s="1265"/>
      <c r="H24" s="1254"/>
      <c r="I24" s="1254"/>
      <c r="J24" s="1257"/>
      <c r="K24" s="1265"/>
      <c r="L24" s="707"/>
      <c r="M24" s="708"/>
      <c r="N24" s="708"/>
      <c r="O24" s="708"/>
      <c r="P24" s="708"/>
      <c r="Q24" s="708"/>
      <c r="R24" s="708"/>
      <c r="S24" s="704"/>
      <c r="T24" s="704"/>
      <c r="U24" s="704"/>
      <c r="V24" s="704"/>
      <c r="W24" s="709"/>
    </row>
    <row r="25" spans="1:24" s="1179" customFormat="1" ht="15" customHeight="1">
      <c r="A25" s="711"/>
      <c r="C25" s="710"/>
      <c r="D25" s="1254"/>
      <c r="E25" s="1260"/>
      <c r="F25" s="1263"/>
      <c r="G25" s="1265"/>
      <c r="H25" s="707"/>
      <c r="I25" s="708"/>
      <c r="J25" s="708"/>
      <c r="K25" s="708"/>
      <c r="L25" s="708"/>
      <c r="M25" s="708"/>
      <c r="N25" s="708"/>
      <c r="O25" s="708"/>
      <c r="P25" s="708"/>
      <c r="Q25" s="708"/>
      <c r="R25" s="708"/>
      <c r="S25" s="704"/>
      <c r="T25" s="704"/>
      <c r="U25" s="704"/>
      <c r="V25" s="704"/>
      <c r="W25" s="709"/>
    </row>
    <row r="26" spans="1:24" ht="17.100000000000001" customHeight="1">
      <c r="D26" s="111"/>
      <c r="E26" s="112"/>
      <c r="F26" s="112"/>
      <c r="G26" s="112"/>
      <c r="H26" s="112"/>
      <c r="I26" s="112"/>
      <c r="J26" s="112"/>
      <c r="K26" s="112"/>
      <c r="L26" s="112"/>
      <c r="M26" s="112"/>
      <c r="N26" s="112"/>
      <c r="O26" s="112"/>
      <c r="P26" s="112"/>
      <c r="Q26" s="112"/>
      <c r="R26" s="112"/>
      <c r="S26" s="511"/>
      <c r="T26" s="511"/>
      <c r="U26" s="511"/>
      <c r="V26" s="511"/>
      <c r="W26" s="113"/>
    </row>
    <row r="27" spans="1:24" ht="3" customHeight="1"/>
    <row r="28" spans="1:24" ht="11.25" hidden="1" customHeight="1"/>
    <row r="29" spans="1:24" ht="0.95" customHeight="1"/>
    <row r="30" spans="1:24" ht="23.25" customHeight="1"/>
    <row r="31" spans="1:24" ht="3" customHeight="1"/>
    <row r="32" spans="1:24" ht="17.100000000000001" customHeight="1">
      <c r="E32" s="1258" t="s">
        <v>643</v>
      </c>
      <c r="F32" s="1258"/>
      <c r="G32" s="1258"/>
      <c r="H32" s="1258"/>
      <c r="I32" s="1258"/>
      <c r="J32" s="1258"/>
      <c r="K32" s="1258"/>
      <c r="L32" s="1258"/>
      <c r="M32" s="1258"/>
      <c r="N32" s="1258"/>
      <c r="O32" s="1258"/>
      <c r="P32" s="1258"/>
      <c r="Q32" s="1258"/>
      <c r="R32" s="1258"/>
      <c r="S32" s="1258"/>
      <c r="T32" s="1258"/>
      <c r="U32" s="1258"/>
      <c r="V32" s="1258"/>
      <c r="W32" s="1258"/>
    </row>
    <row r="33" spans="5:23" ht="36.950000000000003" customHeight="1">
      <c r="E33" s="1250" t="s">
        <v>645</v>
      </c>
      <c r="F33" s="1251"/>
      <c r="G33" s="1251"/>
      <c r="H33" s="1251"/>
      <c r="I33" s="1251"/>
      <c r="J33" s="1251"/>
      <c r="K33" s="1251"/>
      <c r="L33" s="1251"/>
      <c r="M33" s="1251"/>
      <c r="N33" s="1251"/>
      <c r="O33" s="1251"/>
      <c r="P33" s="1251"/>
      <c r="Q33" s="1251"/>
      <c r="R33" s="1251"/>
      <c r="S33" s="1251"/>
      <c r="T33" s="1251"/>
      <c r="U33" s="1251"/>
      <c r="V33" s="1251"/>
      <c r="W33" s="1251"/>
    </row>
    <row r="34" spans="5:23" ht="17.100000000000001" customHeight="1">
      <c r="E34" s="1250" t="s">
        <v>646</v>
      </c>
      <c r="F34" s="1251"/>
      <c r="G34" s="1251"/>
      <c r="H34" s="1251"/>
      <c r="I34" s="1251"/>
      <c r="J34" s="1251"/>
      <c r="K34" s="1251"/>
      <c r="L34" s="1251"/>
      <c r="M34" s="1251"/>
      <c r="N34" s="1251"/>
      <c r="O34" s="1251"/>
      <c r="P34" s="1251"/>
      <c r="Q34" s="1251"/>
      <c r="R34" s="1251"/>
      <c r="S34" s="1251"/>
      <c r="T34" s="1251"/>
      <c r="U34" s="1251"/>
      <c r="V34" s="1251"/>
      <c r="W34" s="1251"/>
    </row>
    <row r="35" spans="5:23" ht="27" customHeight="1">
      <c r="E35" s="1250" t="s">
        <v>647</v>
      </c>
      <c r="F35" s="1251"/>
      <c r="G35" s="1251"/>
      <c r="H35" s="1251"/>
      <c r="I35" s="1251"/>
      <c r="J35" s="1251"/>
      <c r="K35" s="1251"/>
      <c r="L35" s="1251"/>
      <c r="M35" s="1251"/>
      <c r="N35" s="1251"/>
      <c r="O35" s="1251"/>
      <c r="P35" s="1251"/>
      <c r="Q35" s="1251"/>
      <c r="R35" s="1251"/>
      <c r="S35" s="1251"/>
      <c r="T35" s="1251"/>
      <c r="U35" s="1251"/>
      <c r="V35" s="1251"/>
      <c r="W35" s="1251"/>
    </row>
    <row r="36" spans="5:23" ht="17.100000000000001" customHeight="1">
      <c r="E36" s="1250" t="s">
        <v>648</v>
      </c>
      <c r="F36" s="1251"/>
      <c r="G36" s="1251"/>
      <c r="H36" s="1251"/>
      <c r="I36" s="1251"/>
      <c r="J36" s="1251"/>
      <c r="K36" s="1251"/>
      <c r="L36" s="1251"/>
      <c r="M36" s="1251"/>
      <c r="N36" s="1251"/>
      <c r="O36" s="1251"/>
      <c r="P36" s="1251"/>
      <c r="Q36" s="1251"/>
      <c r="R36" s="1251"/>
      <c r="S36" s="1251"/>
      <c r="T36" s="1251"/>
      <c r="U36" s="1251"/>
      <c r="V36" s="1251"/>
      <c r="W36" s="1251"/>
    </row>
    <row r="37" spans="5:23" ht="15" customHeight="1">
      <c r="E37" s="745"/>
      <c r="F37" s="210"/>
      <c r="G37" s="210"/>
      <c r="H37" s="210"/>
      <c r="I37" s="210"/>
      <c r="J37" s="210"/>
      <c r="K37" s="210"/>
      <c r="L37" s="210"/>
      <c r="M37" s="210"/>
      <c r="N37" s="210"/>
      <c r="O37" s="210"/>
      <c r="P37" s="210"/>
      <c r="Q37" s="210"/>
      <c r="R37" s="210"/>
      <c r="S37" s="210"/>
      <c r="T37" s="210"/>
      <c r="U37" s="210"/>
      <c r="V37" s="210"/>
      <c r="W37" s="210"/>
    </row>
    <row r="38" spans="5:23" ht="15" customHeight="1">
      <c r="E38" s="1258" t="s">
        <v>644</v>
      </c>
      <c r="F38" s="1258"/>
      <c r="G38" s="1258"/>
      <c r="H38" s="1258"/>
      <c r="I38" s="1258"/>
      <c r="J38" s="1258"/>
      <c r="K38" s="1258"/>
      <c r="L38" s="1258"/>
      <c r="M38" s="1258"/>
      <c r="N38" s="1258"/>
      <c r="O38" s="1258"/>
      <c r="P38" s="1258"/>
      <c r="Q38" s="1258"/>
      <c r="R38" s="1258"/>
      <c r="S38" s="1258"/>
      <c r="T38" s="1258"/>
      <c r="U38" s="1258"/>
      <c r="V38" s="1258"/>
      <c r="W38" s="1258"/>
    </row>
    <row r="39" spans="5:23" ht="17.100000000000001" customHeight="1">
      <c r="E39" s="1250" t="s">
        <v>649</v>
      </c>
      <c r="F39" s="1251"/>
      <c r="G39" s="1251"/>
      <c r="H39" s="1251"/>
      <c r="I39" s="1251"/>
      <c r="J39" s="1251"/>
      <c r="K39" s="1251"/>
      <c r="L39" s="1251"/>
      <c r="M39" s="1251"/>
      <c r="N39" s="1251"/>
      <c r="O39" s="1251"/>
      <c r="P39" s="1251"/>
      <c r="Q39" s="1251"/>
      <c r="R39" s="1251"/>
      <c r="S39" s="1251"/>
      <c r="T39" s="1251"/>
      <c r="U39" s="1251"/>
      <c r="V39" s="1251"/>
      <c r="W39" s="1251"/>
    </row>
    <row r="40" spans="5:23" ht="17.100000000000001" customHeight="1">
      <c r="E40" s="1250" t="s">
        <v>650</v>
      </c>
      <c r="F40" s="1251"/>
      <c r="G40" s="1251"/>
      <c r="H40" s="1251"/>
      <c r="I40" s="1251"/>
      <c r="J40" s="1251"/>
      <c r="K40" s="1251"/>
      <c r="L40" s="1251"/>
      <c r="M40" s="1251"/>
      <c r="N40" s="1251"/>
      <c r="O40" s="1251"/>
      <c r="P40" s="1251"/>
      <c r="Q40" s="1251"/>
      <c r="R40" s="1251"/>
      <c r="S40" s="1251"/>
      <c r="T40" s="1251"/>
      <c r="U40" s="1251"/>
      <c r="V40" s="1251"/>
      <c r="W40" s="1251"/>
    </row>
  </sheetData>
  <sheetProtection algorithmName="SHA-512" hashValue="vG5A6vGwg10FyILplwGI+1CEdrX69jizqKHwhaFGGgEs+eEc5Q5FfBaXPue6J1rQQS594JkHugOfm3EdXbrESg==" saltValue="ePxcGhiipCtah3kavK71xg==" spinCount="100000" sheet="1" objects="1" scenarios="1" formatColumns="0" formatRows="0"/>
  <dataConsolidate/>
  <mergeCells count="53">
    <mergeCell ref="P21:P22"/>
    <mergeCell ref="Q21:Q22"/>
    <mergeCell ref="R21:R22"/>
    <mergeCell ref="S21:S22"/>
    <mergeCell ref="K21:K24"/>
    <mergeCell ref="L21:L23"/>
    <mergeCell ref="M21:M23"/>
    <mergeCell ref="N21:N23"/>
    <mergeCell ref="O21:O23"/>
    <mergeCell ref="D21:D25"/>
    <mergeCell ref="E21:E25"/>
    <mergeCell ref="F21:F25"/>
    <mergeCell ref="G21:G25"/>
    <mergeCell ref="H21:H24"/>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s>
  <phoneticPr fontId="9"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V21:W21 R21:R22">
      <formula1>900</formula1>
    </dataValidation>
    <dataValidation type="textLength" operator="lessThanOrEqual" allowBlank="1" showInputMessage="1" showErrorMessage="1" errorTitle="Ошибка" error="Допускается ввод не более 900 символов!" sqref="J21">
      <formula1>900</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indexed="22"/>
  </sheetPr>
  <dimension ref="A1:N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14" width="10.5703125" style="554"/>
    <col min="15" max="16384" width="10.5703125" style="493"/>
  </cols>
  <sheetData>
    <row r="1" spans="1:14" ht="3" customHeight="1">
      <c r="A1" s="560" t="s">
        <v>92</v>
      </c>
    </row>
    <row r="2" spans="1:14" ht="22.5">
      <c r="F2" s="1271" t="s">
        <v>470</v>
      </c>
      <c r="G2" s="1272"/>
      <c r="H2" s="1273"/>
      <c r="I2" s="609"/>
    </row>
    <row r="3" spans="1:14" ht="3" customHeight="1"/>
    <row r="4" spans="1:14" s="539" customFormat="1" ht="11.25">
      <c r="A4" s="559"/>
      <c r="B4" s="559"/>
      <c r="C4" s="559"/>
      <c r="D4" s="559"/>
      <c r="F4" s="1232" t="s">
        <v>445</v>
      </c>
      <c r="G4" s="1232"/>
      <c r="H4" s="1232"/>
      <c r="I4" s="1274" t="s">
        <v>446</v>
      </c>
      <c r="J4" s="559"/>
      <c r="K4" s="559"/>
      <c r="L4" s="559"/>
      <c r="M4" s="559"/>
      <c r="N4" s="559"/>
    </row>
    <row r="5" spans="1:14" s="539" customFormat="1" ht="11.25" customHeight="1">
      <c r="A5" s="559"/>
      <c r="B5" s="559"/>
      <c r="C5" s="559"/>
      <c r="D5" s="559"/>
      <c r="F5" s="575" t="s">
        <v>91</v>
      </c>
      <c r="G5" s="587" t="s">
        <v>448</v>
      </c>
      <c r="H5" s="574" t="s">
        <v>439</v>
      </c>
      <c r="I5" s="1274"/>
      <c r="J5" s="559"/>
      <c r="K5" s="559"/>
      <c r="L5" s="559"/>
      <c r="M5" s="559"/>
      <c r="N5" s="559"/>
    </row>
    <row r="6" spans="1:14" s="539" customFormat="1" ht="12" customHeight="1">
      <c r="A6" s="559"/>
      <c r="B6" s="559"/>
      <c r="C6" s="559"/>
      <c r="D6" s="559"/>
      <c r="F6" s="576" t="s">
        <v>92</v>
      </c>
      <c r="G6" s="578">
        <v>2</v>
      </c>
      <c r="H6" s="579">
        <v>3</v>
      </c>
      <c r="I6" s="577">
        <v>4</v>
      </c>
      <c r="J6" s="559">
        <v>4</v>
      </c>
      <c r="K6" s="559"/>
      <c r="L6" s="559"/>
      <c r="M6" s="559"/>
      <c r="N6" s="559"/>
    </row>
    <row r="7" spans="1:14" s="539" customFormat="1" ht="18.75">
      <c r="A7" s="559"/>
      <c r="B7" s="559"/>
      <c r="C7" s="559"/>
      <c r="D7" s="559"/>
      <c r="F7" s="585">
        <v>1</v>
      </c>
      <c r="G7" s="601" t="s">
        <v>471</v>
      </c>
      <c r="H7" s="573" t="str">
        <f>IF(dateCh="","",dateCh)</f>
        <v>05.05.2022</v>
      </c>
      <c r="I7" s="550" t="s">
        <v>472</v>
      </c>
      <c r="J7" s="584"/>
      <c r="K7" s="559"/>
      <c r="L7" s="559"/>
      <c r="M7" s="559"/>
      <c r="N7" s="559"/>
    </row>
    <row r="8" spans="1:14" s="539" customFormat="1" ht="45">
      <c r="A8" s="1275">
        <v>1</v>
      </c>
      <c r="B8" s="559"/>
      <c r="C8" s="559"/>
      <c r="D8" s="559"/>
      <c r="F8" s="585" t="e">
        <f ca="1">"2." &amp;mergeValue(A8)</f>
        <v>#NAME?</v>
      </c>
      <c r="G8" s="601" t="s">
        <v>473</v>
      </c>
      <c r="H8" s="573"/>
      <c r="I8" s="550" t="s">
        <v>568</v>
      </c>
      <c r="J8" s="584"/>
      <c r="K8" s="559"/>
      <c r="L8" s="559"/>
      <c r="M8" s="559"/>
      <c r="N8" s="559"/>
    </row>
    <row r="9" spans="1:14" s="539" customFormat="1" ht="22.5">
      <c r="A9" s="1275"/>
      <c r="B9" s="559"/>
      <c r="C9" s="559"/>
      <c r="D9" s="559"/>
      <c r="F9" s="585" t="e">
        <f ca="1">"3." &amp;mergeValue(A9)</f>
        <v>#NAME?</v>
      </c>
      <c r="G9" s="601" t="s">
        <v>474</v>
      </c>
      <c r="H9" s="573"/>
      <c r="I9" s="550" t="s">
        <v>566</v>
      </c>
      <c r="J9" s="584"/>
      <c r="K9" s="559"/>
      <c r="L9" s="559"/>
      <c r="M9" s="559"/>
      <c r="N9" s="559"/>
    </row>
    <row r="10" spans="1:14" s="539" customFormat="1" ht="22.5">
      <c r="A10" s="1275"/>
      <c r="B10" s="559"/>
      <c r="C10" s="559"/>
      <c r="D10" s="559"/>
      <c r="F10" s="585" t="e">
        <f ca="1">"4."&amp;mergeValue(A10)</f>
        <v>#NAME?</v>
      </c>
      <c r="G10" s="601" t="s">
        <v>475</v>
      </c>
      <c r="H10" s="574" t="s">
        <v>449</v>
      </c>
      <c r="I10" s="550"/>
      <c r="J10" s="584"/>
      <c r="K10" s="559"/>
      <c r="L10" s="559"/>
      <c r="M10" s="559"/>
      <c r="N10" s="559"/>
    </row>
    <row r="11" spans="1:14" s="539" customFormat="1" ht="18.75">
      <c r="A11" s="1275"/>
      <c r="B11" s="1275">
        <v>1</v>
      </c>
      <c r="C11" s="592"/>
      <c r="D11" s="592"/>
      <c r="F11" s="585" t="e">
        <f ca="1">"4."&amp;mergeValue(A11) &amp;"."&amp;mergeValue(B11)</f>
        <v>#NAME?</v>
      </c>
      <c r="G11" s="580" t="s">
        <v>570</v>
      </c>
      <c r="H11" s="573" t="str">
        <f>IF(region_name="","",region_name)</f>
        <v>Республика Татарстан</v>
      </c>
      <c r="I11" s="550" t="s">
        <v>478</v>
      </c>
      <c r="J11" s="584"/>
      <c r="K11" s="559"/>
      <c r="L11" s="559"/>
      <c r="M11" s="559"/>
      <c r="N11" s="559"/>
    </row>
    <row r="12" spans="1:14" s="539" customFormat="1" ht="22.5">
      <c r="A12" s="1275"/>
      <c r="B12" s="1275"/>
      <c r="C12" s="1275">
        <v>1</v>
      </c>
      <c r="D12" s="592"/>
      <c r="F12" s="585" t="e">
        <f ca="1">"4."&amp;mergeValue(A12) &amp;"."&amp;mergeValue(B12)&amp;"."&amp;mergeValue(C12)</f>
        <v>#NAME?</v>
      </c>
      <c r="G12" s="591" t="s">
        <v>476</v>
      </c>
      <c r="H12" s="573"/>
      <c r="I12" s="550" t="s">
        <v>479</v>
      </c>
      <c r="J12" s="584"/>
      <c r="K12" s="559"/>
      <c r="L12" s="559"/>
      <c r="M12" s="559"/>
      <c r="N12" s="559"/>
    </row>
    <row r="13" spans="1:14" s="539" customFormat="1" ht="39" customHeight="1">
      <c r="A13" s="1275"/>
      <c r="B13" s="1275"/>
      <c r="C13" s="1275"/>
      <c r="D13" s="592">
        <v>1</v>
      </c>
      <c r="F13" s="585" t="e">
        <f ca="1">"4."&amp;mergeValue(A13) &amp;"."&amp;mergeValue(B13)&amp;"."&amp;mergeValue(C13)&amp;"."&amp;mergeValue(D13)</f>
        <v>#NAME?</v>
      </c>
      <c r="G13" s="602" t="s">
        <v>477</v>
      </c>
      <c r="H13" s="573"/>
      <c r="I13" s="1276" t="s">
        <v>569</v>
      </c>
      <c r="J13" s="584"/>
      <c r="K13" s="559"/>
      <c r="L13" s="559"/>
      <c r="M13" s="559"/>
      <c r="N13" s="559"/>
    </row>
    <row r="14" spans="1:14" s="539" customFormat="1" ht="18.75">
      <c r="A14" s="1275"/>
      <c r="B14" s="1275"/>
      <c r="C14" s="1275"/>
      <c r="D14" s="592"/>
      <c r="F14" s="588"/>
      <c r="G14" s="520" t="s">
        <v>4</v>
      </c>
      <c r="H14" s="593"/>
      <c r="I14" s="1276"/>
      <c r="J14" s="584"/>
      <c r="K14" s="559"/>
      <c r="L14" s="559"/>
      <c r="M14" s="559"/>
      <c r="N14" s="559"/>
    </row>
    <row r="15" spans="1:14" s="539" customFormat="1" ht="18.75">
      <c r="A15" s="1275"/>
      <c r="B15" s="1275"/>
      <c r="C15" s="592"/>
      <c r="D15" s="592"/>
      <c r="F15" s="603"/>
      <c r="G15" s="546" t="s">
        <v>401</v>
      </c>
      <c r="H15" s="604"/>
      <c r="I15" s="605"/>
      <c r="J15" s="584"/>
      <c r="K15" s="559"/>
      <c r="L15" s="559"/>
      <c r="M15" s="559"/>
      <c r="N15" s="559"/>
    </row>
    <row r="16" spans="1:14" s="539" customFormat="1" ht="18.75">
      <c r="A16" s="1275"/>
      <c r="B16" s="559"/>
      <c r="C16" s="559"/>
      <c r="D16" s="559"/>
      <c r="F16" s="588"/>
      <c r="G16" s="528" t="s">
        <v>483</v>
      </c>
      <c r="H16" s="589"/>
      <c r="I16" s="590"/>
      <c r="J16" s="584"/>
      <c r="K16" s="559"/>
      <c r="L16" s="559"/>
      <c r="M16" s="559"/>
      <c r="N16" s="559"/>
    </row>
    <row r="17" spans="1:14" s="539" customFormat="1" ht="18.75">
      <c r="A17" s="559"/>
      <c r="B17" s="559"/>
      <c r="C17" s="559"/>
      <c r="D17" s="559"/>
      <c r="F17" s="588"/>
      <c r="G17" s="535" t="s">
        <v>482</v>
      </c>
      <c r="H17" s="589"/>
      <c r="I17" s="590"/>
      <c r="J17" s="584"/>
      <c r="K17" s="559"/>
      <c r="L17" s="559"/>
      <c r="M17" s="559"/>
      <c r="N17" s="559"/>
    </row>
    <row r="18" spans="1:14" s="582" customFormat="1" ht="3" customHeight="1">
      <c r="A18" s="583"/>
      <c r="B18" s="583"/>
      <c r="C18" s="583"/>
      <c r="D18" s="583"/>
      <c r="F18" s="594"/>
      <c r="G18" s="595"/>
      <c r="H18" s="596"/>
      <c r="I18" s="597"/>
      <c r="J18" s="583"/>
      <c r="K18" s="583"/>
      <c r="L18" s="583"/>
      <c r="M18" s="583"/>
      <c r="N18" s="583"/>
    </row>
    <row r="19" spans="1:14" s="582" customFormat="1" ht="15" customHeight="1">
      <c r="A19" s="583"/>
      <c r="B19" s="583"/>
      <c r="C19" s="583"/>
      <c r="D19" s="583"/>
      <c r="F19" s="581"/>
      <c r="G19" s="1270" t="s">
        <v>571</v>
      </c>
      <c r="H19" s="1270"/>
      <c r="I19" s="563"/>
      <c r="J19" s="583"/>
      <c r="K19" s="583"/>
      <c r="L19" s="583"/>
      <c r="M19" s="583"/>
      <c r="N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8" width="10.5703125" style="554"/>
    <col min="29" max="16384" width="10.5703125" style="493"/>
  </cols>
  <sheetData>
    <row r="1" spans="1:28" hidden="1">
      <c r="Q1" s="552"/>
      <c r="R1" s="552"/>
    </row>
    <row r="2" spans="1:28" hidden="1">
      <c r="U2" s="552"/>
    </row>
    <row r="3" spans="1:28" hidden="1"/>
    <row r="4" spans="1:28" ht="3" customHeight="1">
      <c r="J4" s="499"/>
      <c r="K4" s="499"/>
      <c r="L4" s="494"/>
      <c r="M4" s="494"/>
      <c r="N4" s="494"/>
      <c r="O4" s="502"/>
      <c r="P4" s="502"/>
      <c r="Q4" s="502"/>
      <c r="R4" s="502"/>
      <c r="S4" s="502"/>
      <c r="T4" s="502"/>
      <c r="U4" s="502"/>
    </row>
    <row r="5" spans="1:28" ht="26.1" customHeight="1">
      <c r="J5" s="499"/>
      <c r="K5" s="499"/>
      <c r="L5" s="1292" t="s">
        <v>717</v>
      </c>
      <c r="M5" s="1292"/>
      <c r="N5" s="1292"/>
      <c r="O5" s="1292"/>
      <c r="P5" s="1292"/>
      <c r="Q5" s="1292"/>
      <c r="R5" s="1292"/>
      <c r="S5" s="1292"/>
      <c r="T5" s="1292"/>
      <c r="U5" s="633"/>
    </row>
    <row r="6" spans="1:28" ht="3" customHeight="1">
      <c r="J6" s="499"/>
      <c r="K6" s="499"/>
      <c r="L6" s="494"/>
      <c r="M6" s="494"/>
      <c r="N6" s="494"/>
      <c r="O6" s="498"/>
      <c r="P6" s="498"/>
      <c r="Q6" s="498"/>
      <c r="R6" s="498"/>
      <c r="S6" s="498"/>
      <c r="T6" s="498"/>
      <c r="U6" s="498"/>
      <c r="V6" s="502"/>
    </row>
    <row r="7" spans="1:28" s="746" customFormat="1" ht="5.25" hidden="1">
      <c r="A7" s="1121"/>
      <c r="B7" s="1121"/>
      <c r="C7" s="1121"/>
      <c r="D7" s="1121"/>
      <c r="E7" s="1121"/>
      <c r="F7" s="1121"/>
      <c r="G7" s="1121"/>
      <c r="H7" s="1121"/>
      <c r="L7" s="1171"/>
      <c r="M7" s="1046"/>
      <c r="O7" s="1298"/>
      <c r="P7" s="1298"/>
      <c r="Q7" s="1298"/>
      <c r="R7" s="1298"/>
      <c r="S7" s="1298"/>
      <c r="T7" s="1298"/>
      <c r="U7" s="780"/>
      <c r="V7" s="780"/>
      <c r="X7" s="1121"/>
      <c r="Y7" s="1121"/>
      <c r="Z7" s="1121"/>
      <c r="AA7" s="1121"/>
      <c r="AB7" s="1121"/>
    </row>
    <row r="8" spans="1:28"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99" t="str">
        <f>IF(datePr_ch="",IF(datePr="","",datePr),datePr_ch)</f>
        <v>29.04.2022</v>
      </c>
      <c r="P8" s="1299"/>
      <c r="Q8" s="1299"/>
      <c r="R8" s="1299"/>
      <c r="S8" s="1299"/>
      <c r="T8" s="1299"/>
      <c r="U8" s="551"/>
      <c r="V8" s="551"/>
      <c r="W8" s="489"/>
      <c r="X8" s="559"/>
      <c r="Y8" s="559"/>
      <c r="Z8" s="559"/>
      <c r="AA8" s="559"/>
      <c r="AB8" s="559"/>
    </row>
    <row r="9" spans="1:28"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299" t="str">
        <f>IF(numberPr_ch="",IF(numberPr="","",numberPr),numberPr_ch)</f>
        <v>№2869/05-02, Вх.№3988</v>
      </c>
      <c r="P9" s="1299"/>
      <c r="Q9" s="1299"/>
      <c r="R9" s="1299"/>
      <c r="S9" s="1299"/>
      <c r="T9" s="1299"/>
      <c r="U9" s="551"/>
      <c r="V9" s="551"/>
      <c r="W9" s="489"/>
      <c r="X9" s="559"/>
      <c r="Y9" s="559"/>
      <c r="Z9" s="559"/>
      <c r="AA9" s="559"/>
      <c r="AB9" s="559"/>
    </row>
    <row r="10" spans="1:28" s="746" customFormat="1" ht="5.25" hidden="1">
      <c r="A10" s="1121"/>
      <c r="B10" s="1121"/>
      <c r="C10" s="1121"/>
      <c r="D10" s="1121"/>
      <c r="E10" s="1121"/>
      <c r="F10" s="1121"/>
      <c r="G10" s="1121"/>
      <c r="H10" s="1121"/>
      <c r="L10" s="1139"/>
      <c r="M10" s="1046"/>
      <c r="O10" s="1298"/>
      <c r="P10" s="1298"/>
      <c r="Q10" s="1298"/>
      <c r="R10" s="1298"/>
      <c r="S10" s="1298"/>
      <c r="T10" s="1298"/>
      <c r="U10" s="780"/>
      <c r="V10" s="780"/>
      <c r="X10" s="1121"/>
      <c r="Y10" s="1121"/>
      <c r="Z10" s="1121"/>
      <c r="AA10" s="1121"/>
      <c r="AB10" s="1121"/>
    </row>
    <row r="11" spans="1:28" s="539" customFormat="1" ht="11.25" hidden="1">
      <c r="A11" s="559"/>
      <c r="B11" s="559"/>
      <c r="C11" s="559"/>
      <c r="D11" s="559"/>
      <c r="E11" s="559"/>
      <c r="F11" s="559"/>
      <c r="G11" s="559"/>
      <c r="H11" s="559"/>
      <c r="L11" s="1293"/>
      <c r="M11" s="1293"/>
      <c r="N11" s="536"/>
      <c r="O11" s="551"/>
      <c r="P11" s="551"/>
      <c r="Q11" s="551"/>
      <c r="R11" s="551"/>
      <c r="S11" s="551"/>
      <c r="T11" s="551"/>
      <c r="U11" s="557" t="s">
        <v>371</v>
      </c>
      <c r="X11" s="559"/>
      <c r="Y11" s="559"/>
      <c r="Z11" s="559"/>
      <c r="AA11" s="559"/>
      <c r="AB11" s="559"/>
    </row>
    <row r="12" spans="1:28">
      <c r="J12" s="499"/>
      <c r="K12" s="499"/>
      <c r="L12" s="494"/>
      <c r="M12" s="494"/>
      <c r="N12" s="472"/>
      <c r="O12" s="1300"/>
      <c r="P12" s="1300"/>
      <c r="Q12" s="1300"/>
      <c r="R12" s="1300"/>
      <c r="S12" s="1300"/>
      <c r="T12" s="1300"/>
      <c r="U12" s="1300"/>
    </row>
    <row r="13" spans="1:28">
      <c r="J13" s="499"/>
      <c r="K13" s="499"/>
      <c r="L13" s="1232" t="s">
        <v>445</v>
      </c>
      <c r="M13" s="1232"/>
      <c r="N13" s="1232"/>
      <c r="O13" s="1232"/>
      <c r="P13" s="1232"/>
      <c r="Q13" s="1232"/>
      <c r="R13" s="1232"/>
      <c r="S13" s="1232"/>
      <c r="T13" s="1232"/>
      <c r="U13" s="1232"/>
      <c r="V13" s="1232"/>
      <c r="W13" s="1232" t="s">
        <v>446</v>
      </c>
    </row>
    <row r="14" spans="1:28" ht="14.25" customHeight="1">
      <c r="J14" s="499"/>
      <c r="K14" s="499"/>
      <c r="L14" s="1306" t="s">
        <v>91</v>
      </c>
      <c r="M14" s="1306" t="s">
        <v>602</v>
      </c>
      <c r="N14" s="630"/>
      <c r="O14" s="1307" t="s">
        <v>604</v>
      </c>
      <c r="P14" s="1308"/>
      <c r="Q14" s="1308"/>
      <c r="R14" s="1308"/>
      <c r="S14" s="1308"/>
      <c r="T14" s="1309"/>
      <c r="U14" s="1289" t="s">
        <v>339</v>
      </c>
      <c r="V14" s="1303" t="s">
        <v>274</v>
      </c>
      <c r="W14" s="1232"/>
    </row>
    <row r="15" spans="1:28" ht="14.25" customHeight="1">
      <c r="J15" s="499"/>
      <c r="K15" s="499"/>
      <c r="L15" s="1306"/>
      <c r="M15" s="1306"/>
      <c r="N15" s="631"/>
      <c r="O15" s="1312" t="s">
        <v>578</v>
      </c>
      <c r="P15" s="1310" t="s">
        <v>270</v>
      </c>
      <c r="Q15" s="1311"/>
      <c r="R15" s="1286" t="s">
        <v>615</v>
      </c>
      <c r="S15" s="1287"/>
      <c r="T15" s="1288"/>
      <c r="U15" s="1290"/>
      <c r="V15" s="1304"/>
      <c r="W15" s="1232"/>
    </row>
    <row r="16" spans="1:28" ht="33.75" customHeight="1">
      <c r="J16" s="499"/>
      <c r="K16" s="499"/>
      <c r="L16" s="1306"/>
      <c r="M16" s="1306"/>
      <c r="N16" s="632"/>
      <c r="O16" s="1313"/>
      <c r="P16" s="505" t="s">
        <v>579</v>
      </c>
      <c r="Q16" s="505" t="s">
        <v>6</v>
      </c>
      <c r="R16" s="506" t="s">
        <v>273</v>
      </c>
      <c r="S16" s="1301" t="s">
        <v>272</v>
      </c>
      <c r="T16" s="1302"/>
      <c r="U16" s="1291"/>
      <c r="V16" s="1305"/>
      <c r="W16" s="1232"/>
    </row>
    <row r="17" spans="1:28">
      <c r="J17" s="499"/>
      <c r="K17" s="538">
        <v>1</v>
      </c>
      <c r="L17" s="616" t="s">
        <v>92</v>
      </c>
      <c r="M17" s="616" t="s">
        <v>48</v>
      </c>
      <c r="N17" s="618" t="str">
        <f ca="1">OFFSET(N17,0,-1)</f>
        <v>2</v>
      </c>
      <c r="O17" s="617">
        <f ca="1">OFFSET(O17,0,-1)+1</f>
        <v>3</v>
      </c>
      <c r="P17" s="617">
        <f ca="1">OFFSET(P17,0,-1)+1</f>
        <v>4</v>
      </c>
      <c r="Q17" s="617">
        <f ca="1">OFFSET(Q17,0,-1)+1</f>
        <v>5</v>
      </c>
      <c r="R17" s="617">
        <f ca="1">OFFSET(R17,0,-1)+1</f>
        <v>6</v>
      </c>
      <c r="S17" s="1294">
        <f ca="1">OFFSET(S17,0,-1)+1</f>
        <v>7</v>
      </c>
      <c r="T17" s="1294"/>
      <c r="U17" s="617">
        <f ca="1">OFFSET(U17,0,-2)+1</f>
        <v>8</v>
      </c>
      <c r="V17" s="618">
        <f ca="1">OFFSET(V17,0,-1)</f>
        <v>8</v>
      </c>
      <c r="W17" s="617">
        <f ca="1">OFFSET(W17,0,-1)+1</f>
        <v>9</v>
      </c>
    </row>
    <row r="18" spans="1:28" ht="22.5">
      <c r="A18" s="1277">
        <v>1</v>
      </c>
      <c r="B18" s="795"/>
      <c r="C18" s="795"/>
      <c r="D18" s="795"/>
      <c r="E18" s="796"/>
      <c r="F18" s="797"/>
      <c r="G18" s="797"/>
      <c r="H18" s="797"/>
      <c r="I18" s="798"/>
      <c r="J18" s="793"/>
      <c r="K18" s="800"/>
      <c r="L18" s="562" t="e">
        <f ca="1">mergeValue(A18)</f>
        <v>#NAME?</v>
      </c>
      <c r="M18" s="610" t="s">
        <v>19</v>
      </c>
      <c r="N18" s="615"/>
      <c r="O18" s="1278"/>
      <c r="P18" s="1278"/>
      <c r="Q18" s="1278"/>
      <c r="R18" s="1278"/>
      <c r="S18" s="1278"/>
      <c r="T18" s="1278"/>
      <c r="U18" s="1278"/>
      <c r="V18" s="1278"/>
      <c r="W18" s="599" t="s">
        <v>718</v>
      </c>
      <c r="Y18" s="558"/>
      <c r="Z18" s="558" t="str">
        <f t="shared" ref="Z18:Z31" si="0">IF(M18="","",M18 )</f>
        <v>Наименование тарифа</v>
      </c>
      <c r="AA18" s="558"/>
      <c r="AB18" s="558"/>
    </row>
    <row r="19" spans="1:28" ht="22.5">
      <c r="A19" s="1277"/>
      <c r="B19" s="1277">
        <v>1</v>
      </c>
      <c r="C19" s="795"/>
      <c r="D19" s="795"/>
      <c r="E19" s="797"/>
      <c r="F19" s="797"/>
      <c r="G19" s="797"/>
      <c r="H19" s="797"/>
      <c r="I19" s="792"/>
      <c r="J19" s="791"/>
      <c r="K19" s="794"/>
      <c r="L19" s="562" t="e">
        <f ca="1">mergeValue(A19) &amp;"."&amp; mergeValue(B19)</f>
        <v>#NAME?</v>
      </c>
      <c r="M19" s="516" t="s">
        <v>15</v>
      </c>
      <c r="N19" s="615"/>
      <c r="O19" s="1278"/>
      <c r="P19" s="1278"/>
      <c r="Q19" s="1278"/>
      <c r="R19" s="1278"/>
      <c r="S19" s="1278"/>
      <c r="T19" s="1278"/>
      <c r="U19" s="1278"/>
      <c r="V19" s="1278"/>
      <c r="W19" s="599" t="s">
        <v>459</v>
      </c>
      <c r="Y19" s="558"/>
      <c r="Z19" s="558" t="str">
        <f t="shared" si="0"/>
        <v>Территория действия тарифа</v>
      </c>
      <c r="AA19" s="558"/>
      <c r="AB19" s="558"/>
    </row>
    <row r="20" spans="1:28" ht="22.5">
      <c r="A20" s="1277"/>
      <c r="B20" s="1277"/>
      <c r="C20" s="1277">
        <v>1</v>
      </c>
      <c r="D20" s="795"/>
      <c r="E20" s="797"/>
      <c r="F20" s="797"/>
      <c r="G20" s="797"/>
      <c r="H20" s="797"/>
      <c r="I20" s="799"/>
      <c r="J20" s="791"/>
      <c r="K20" s="794"/>
      <c r="L20" s="562" t="e">
        <f ca="1">mergeValue(A20) &amp;"."&amp; mergeValue(B20)&amp;"."&amp; mergeValue(C20)</f>
        <v>#NAME?</v>
      </c>
      <c r="M20" s="517" t="s">
        <v>7</v>
      </c>
      <c r="N20" s="615"/>
      <c r="O20" s="1278"/>
      <c r="P20" s="1278"/>
      <c r="Q20" s="1278"/>
      <c r="R20" s="1278"/>
      <c r="S20" s="1278"/>
      <c r="T20" s="1278"/>
      <c r="U20" s="1278"/>
      <c r="V20" s="1278"/>
      <c r="W20" s="599" t="s">
        <v>600</v>
      </c>
      <c r="Y20" s="558"/>
      <c r="Z20" s="558" t="str">
        <f t="shared" si="0"/>
        <v xml:space="preserve">Наименование системы теплоснабжения </v>
      </c>
      <c r="AA20" s="558"/>
      <c r="AB20" s="558"/>
    </row>
    <row r="21" spans="1:28" ht="22.5">
      <c r="A21" s="1277"/>
      <c r="B21" s="1277"/>
      <c r="C21" s="1277"/>
      <c r="D21" s="1277">
        <v>1</v>
      </c>
      <c r="E21" s="797"/>
      <c r="F21" s="797"/>
      <c r="G21" s="797"/>
      <c r="H21" s="797"/>
      <c r="I21" s="799"/>
      <c r="J21" s="791"/>
      <c r="K21" s="794"/>
      <c r="L21" s="562" t="e">
        <f ca="1">mergeValue(A21) &amp;"."&amp; mergeValue(B21)&amp;"."&amp; mergeValue(C21)&amp;"."&amp; mergeValue(D21)</f>
        <v>#NAME?</v>
      </c>
      <c r="M21" s="518" t="s">
        <v>21</v>
      </c>
      <c r="N21" s="615"/>
      <c r="O21" s="1278"/>
      <c r="P21" s="1278"/>
      <c r="Q21" s="1278"/>
      <c r="R21" s="1278"/>
      <c r="S21" s="1278"/>
      <c r="T21" s="1278"/>
      <c r="U21" s="1278"/>
      <c r="V21" s="1278"/>
      <c r="W21" s="599" t="s">
        <v>601</v>
      </c>
      <c r="Y21" s="558"/>
      <c r="Z21" s="558" t="str">
        <f t="shared" si="0"/>
        <v xml:space="preserve">Источник тепловой энергии  </v>
      </c>
      <c r="AA21" s="558"/>
      <c r="AB21" s="558"/>
    </row>
    <row r="22" spans="1:28" ht="78.75">
      <c r="A22" s="1277"/>
      <c r="B22" s="1277"/>
      <c r="C22" s="1277"/>
      <c r="D22" s="1277"/>
      <c r="E22" s="1277">
        <v>1</v>
      </c>
      <c r="F22" s="797"/>
      <c r="G22" s="797"/>
      <c r="H22" s="795">
        <v>1</v>
      </c>
      <c r="I22" s="1277">
        <v>1</v>
      </c>
      <c r="J22" s="797"/>
      <c r="K22" s="802"/>
      <c r="L22" s="562" t="e">
        <f ca="1">mergeValue(A22) &amp;"."&amp; mergeValue(B22)&amp;"."&amp; mergeValue(C22)&amp;"."&amp; mergeValue(D22)&amp;"."&amp; mergeValue(E22)</f>
        <v>#NAME?</v>
      </c>
      <c r="M22" s="524" t="s">
        <v>8</v>
      </c>
      <c r="N22" s="615"/>
      <c r="O22" s="1279"/>
      <c r="P22" s="1279"/>
      <c r="Q22" s="1279"/>
      <c r="R22" s="1279"/>
      <c r="S22" s="1279"/>
      <c r="T22" s="1279"/>
      <c r="U22" s="1279"/>
      <c r="V22" s="1279"/>
      <c r="W22" s="599" t="s">
        <v>719</v>
      </c>
      <c r="Y22" s="558"/>
      <c r="Z22" s="558" t="str">
        <f t="shared" si="0"/>
        <v>Схема подключения теплопотребляющей установки к коллектору источника тепловой энергии</v>
      </c>
      <c r="AA22" s="558"/>
      <c r="AB22" s="558"/>
    </row>
    <row r="23" spans="1:28" ht="33.75">
      <c r="A23" s="1277"/>
      <c r="B23" s="1277"/>
      <c r="C23" s="1277"/>
      <c r="D23" s="1277"/>
      <c r="E23" s="1277"/>
      <c r="F23" s="1277">
        <v>1</v>
      </c>
      <c r="G23" s="795"/>
      <c r="H23" s="795"/>
      <c r="I23" s="1277"/>
      <c r="J23" s="1277">
        <v>1</v>
      </c>
      <c r="K23" s="803"/>
      <c r="L23" s="562" t="e">
        <f ca="1">mergeValue(A23) &amp;"."&amp; mergeValue(B23)&amp;"."&amp; mergeValue(C23)&amp;"."&amp; mergeValue(D23)&amp;"."&amp; mergeValue(E23)&amp;"."&amp; mergeValue(F23)</f>
        <v>#NAME?</v>
      </c>
      <c r="M23" s="525" t="s">
        <v>9</v>
      </c>
      <c r="N23" s="615"/>
      <c r="O23" s="1280"/>
      <c r="P23" s="1281"/>
      <c r="Q23" s="1281"/>
      <c r="R23" s="1281"/>
      <c r="S23" s="1281"/>
      <c r="T23" s="1281"/>
      <c r="U23" s="1281"/>
      <c r="V23" s="1282"/>
      <c r="W23" s="599" t="s">
        <v>720</v>
      </c>
      <c r="Y23" s="558"/>
      <c r="Z23" s="558" t="str">
        <f t="shared" si="0"/>
        <v>Группа потребителей</v>
      </c>
      <c r="AA23" s="558"/>
      <c r="AB23" s="558"/>
    </row>
    <row r="24" spans="1:28" ht="122.1" customHeight="1">
      <c r="A24" s="1277"/>
      <c r="B24" s="1277"/>
      <c r="C24" s="1277"/>
      <c r="D24" s="1277"/>
      <c r="E24" s="1277"/>
      <c r="F24" s="1277"/>
      <c r="G24" s="795">
        <v>1</v>
      </c>
      <c r="H24" s="795"/>
      <c r="I24" s="1277"/>
      <c r="J24" s="1277"/>
      <c r="K24" s="803">
        <v>1</v>
      </c>
      <c r="L24" s="562" t="e">
        <f ca="1">mergeValue(A24) &amp;"."&amp; mergeValue(B24)&amp;"."&amp; mergeValue(C24)&amp;"."&amp; mergeValue(D24)&amp;"."&amp; mergeValue(E24)&amp;"."&amp; mergeValue(F24)&amp;"."&amp; mergeValue(G24)</f>
        <v>#NAME?</v>
      </c>
      <c r="M24" s="1088"/>
      <c r="N24" s="615"/>
      <c r="O24" s="532"/>
      <c r="P24" s="532"/>
      <c r="Q24" s="1040"/>
      <c r="R24" s="1283"/>
      <c r="S24" s="1285" t="s">
        <v>83</v>
      </c>
      <c r="T24" s="1284"/>
      <c r="U24" s="1285" t="s">
        <v>84</v>
      </c>
      <c r="V24" s="532"/>
      <c r="W24" s="1295" t="s">
        <v>721</v>
      </c>
      <c r="X24" s="554" t="e">
        <f ca="1">strCheckDate(O25:V25)</f>
        <v>#NAME?</v>
      </c>
      <c r="Y24" s="558"/>
      <c r="Z24" s="558" t="str">
        <f t="shared" si="0"/>
        <v/>
      </c>
      <c r="AA24" s="558"/>
      <c r="AB24" s="558"/>
    </row>
    <row r="25" spans="1:28" ht="11.25" hidden="1">
      <c r="A25" s="1277"/>
      <c r="B25" s="1277"/>
      <c r="C25" s="1277"/>
      <c r="D25" s="1277"/>
      <c r="E25" s="1277"/>
      <c r="F25" s="1277"/>
      <c r="G25" s="795"/>
      <c r="H25" s="795"/>
      <c r="I25" s="1277"/>
      <c r="J25" s="1277"/>
      <c r="K25" s="803"/>
      <c r="L25" s="569"/>
      <c r="M25" s="615"/>
      <c r="N25" s="615"/>
      <c r="O25" s="532"/>
      <c r="P25" s="532"/>
      <c r="Q25" s="553" t="str">
        <f>R24 &amp; "-" &amp; T24</f>
        <v>-</v>
      </c>
      <c r="R25" s="1284"/>
      <c r="S25" s="1285"/>
      <c r="T25" s="1284"/>
      <c r="U25" s="1285"/>
      <c r="V25" s="532"/>
      <c r="W25" s="1296"/>
      <c r="Y25" s="558"/>
      <c r="Z25" s="558" t="str">
        <f t="shared" si="0"/>
        <v/>
      </c>
      <c r="AA25" s="558"/>
      <c r="AB25" s="558"/>
    </row>
    <row r="26" spans="1:28" ht="15" customHeight="1">
      <c r="A26" s="1277"/>
      <c r="B26" s="1277"/>
      <c r="C26" s="1277"/>
      <c r="D26" s="1277"/>
      <c r="E26" s="1277"/>
      <c r="F26" s="1277"/>
      <c r="G26" s="797"/>
      <c r="H26" s="795"/>
      <c r="I26" s="1277"/>
      <c r="J26" s="1277"/>
      <c r="K26" s="802"/>
      <c r="L26" s="508"/>
      <c r="M26" s="527" t="s">
        <v>24</v>
      </c>
      <c r="N26" s="534"/>
      <c r="O26" s="534"/>
      <c r="P26" s="534"/>
      <c r="Q26" s="534"/>
      <c r="R26" s="534"/>
      <c r="S26" s="534"/>
      <c r="T26" s="534"/>
      <c r="U26" s="534"/>
      <c r="V26" s="530"/>
      <c r="W26" s="1297"/>
      <c r="Y26" s="558"/>
      <c r="Z26" s="558" t="str">
        <f t="shared" si="0"/>
        <v>Добавить вид теплоносителя (параметры теплоносителя)</v>
      </c>
      <c r="AA26" s="558"/>
      <c r="AB26" s="558"/>
    </row>
    <row r="27" spans="1:28" ht="15" customHeight="1">
      <c r="A27" s="1277"/>
      <c r="B27" s="1277"/>
      <c r="C27" s="1277"/>
      <c r="D27" s="1277"/>
      <c r="E27" s="1277"/>
      <c r="F27" s="797"/>
      <c r="G27" s="797"/>
      <c r="H27" s="795"/>
      <c r="I27" s="1277"/>
      <c r="J27" s="797"/>
      <c r="K27" s="802"/>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row>
    <row r="28" spans="1:28" ht="15" customHeight="1">
      <c r="A28" s="1277"/>
      <c r="B28" s="1277"/>
      <c r="C28" s="1277"/>
      <c r="D28" s="1277"/>
      <c r="E28" s="801"/>
      <c r="F28" s="797"/>
      <c r="G28" s="797"/>
      <c r="H28" s="797"/>
      <c r="I28" s="793"/>
      <c r="J28" s="790"/>
      <c r="K28" s="800"/>
      <c r="L28" s="508"/>
      <c r="M28" s="521" t="s">
        <v>11</v>
      </c>
      <c r="N28" s="534"/>
      <c r="O28" s="534"/>
      <c r="P28" s="534"/>
      <c r="Q28" s="534"/>
      <c r="R28" s="534"/>
      <c r="S28" s="534"/>
      <c r="T28" s="534"/>
      <c r="U28" s="533"/>
      <c r="V28" s="534"/>
      <c r="W28" s="634"/>
      <c r="Y28" s="558"/>
      <c r="Z28" s="558" t="str">
        <f t="shared" si="0"/>
        <v>Добавить схему подключения</v>
      </c>
      <c r="AA28" s="558"/>
      <c r="AB28" s="558"/>
    </row>
    <row r="29" spans="1:28" ht="15" customHeight="1">
      <c r="A29" s="1277"/>
      <c r="B29" s="1277"/>
      <c r="C29" s="1277"/>
      <c r="D29" s="801"/>
      <c r="E29" s="801"/>
      <c r="F29" s="797"/>
      <c r="G29" s="797"/>
      <c r="H29" s="797"/>
      <c r="I29" s="793"/>
      <c r="J29" s="790"/>
      <c r="K29" s="800"/>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row>
    <row r="30" spans="1:28" ht="15" customHeight="1">
      <c r="A30" s="1277"/>
      <c r="B30" s="1277"/>
      <c r="C30" s="801"/>
      <c r="D30" s="801"/>
      <c r="E30" s="801"/>
      <c r="F30" s="801"/>
      <c r="G30" s="806"/>
      <c r="H30" s="793"/>
      <c r="I30" s="804"/>
      <c r="J30" s="790"/>
      <c r="K30" s="805"/>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row>
    <row r="31" spans="1:28" ht="15" customHeight="1">
      <c r="A31" s="1277"/>
      <c r="B31" s="801"/>
      <c r="C31" s="801"/>
      <c r="D31" s="801"/>
      <c r="E31" s="801"/>
      <c r="F31" s="801"/>
      <c r="G31" s="806"/>
      <c r="H31" s="793"/>
      <c r="I31" s="793"/>
      <c r="J31" s="790"/>
      <c r="K31" s="800"/>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row>
    <row r="32" spans="1:28" s="492" customFormat="1" ht="15" customHeight="1">
      <c r="A32" s="789"/>
      <c r="B32" s="789"/>
      <c r="C32" s="789"/>
      <c r="D32" s="789"/>
      <c r="E32" s="789"/>
      <c r="F32" s="789"/>
      <c r="G32" s="789"/>
      <c r="H32" s="789"/>
      <c r="I32" s="789"/>
      <c r="J32" s="789"/>
      <c r="K32" s="789"/>
      <c r="L32" s="462"/>
      <c r="M32" s="535" t="s">
        <v>308</v>
      </c>
      <c r="N32" s="534"/>
      <c r="O32" s="534"/>
      <c r="P32" s="534"/>
      <c r="Q32" s="534"/>
      <c r="R32" s="534"/>
      <c r="S32" s="534"/>
      <c r="T32" s="534"/>
      <c r="U32" s="533"/>
      <c r="V32" s="534"/>
      <c r="W32" s="634"/>
      <c r="X32" s="556"/>
      <c r="Y32" s="556"/>
      <c r="Z32" s="556"/>
      <c r="AA32" s="556"/>
      <c r="AB32" s="556"/>
    </row>
    <row r="33" spans="1:28" ht="11.25">
      <c r="A33" s="493"/>
      <c r="B33" s="493"/>
      <c r="C33" s="493"/>
      <c r="D33" s="493"/>
      <c r="E33" s="493"/>
      <c r="F33" s="493"/>
      <c r="G33" s="493"/>
      <c r="H33" s="493"/>
      <c r="I33" s="493"/>
      <c r="J33" s="493"/>
      <c r="K33" s="493"/>
      <c r="X33" s="493"/>
      <c r="Y33" s="493"/>
      <c r="Z33" s="493"/>
      <c r="AA33" s="493"/>
      <c r="AB33" s="493"/>
    </row>
    <row r="34" spans="1:28" ht="89.25" customHeight="1">
      <c r="L34" s="1">
        <v>1</v>
      </c>
      <c r="M34" s="1270" t="s">
        <v>722</v>
      </c>
      <c r="N34" s="1270"/>
      <c r="O34" s="1270"/>
      <c r="P34" s="1270"/>
      <c r="Q34" s="1270"/>
      <c r="R34" s="1270"/>
      <c r="S34" s="1270"/>
      <c r="T34" s="1270"/>
      <c r="U34" s="1270"/>
      <c r="V34" s="1270"/>
      <c r="W34" s="1270"/>
    </row>
  </sheetData>
  <sheetProtection password="FA9C" sheet="1" objects="1" scenarios="1" formatColumns="0" formatRows="0"/>
  <dataConsolidate link="1"/>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U524312 S24"/>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48</v>
      </c>
    </row>
    <row r="2" spans="1:20" ht="22.5">
      <c r="F2" s="1271" t="s">
        <v>470</v>
      </c>
      <c r="G2" s="1272"/>
      <c r="H2" s="1273"/>
      <c r="I2" s="407"/>
    </row>
    <row r="3" spans="1:20" ht="3" customHeight="1"/>
    <row r="4" spans="1:20" s="182" customFormat="1" ht="11.25">
      <c r="A4" s="206"/>
      <c r="B4" s="206"/>
      <c r="C4" s="206"/>
      <c r="D4" s="206"/>
      <c r="F4" s="1232" t="s">
        <v>445</v>
      </c>
      <c r="G4" s="1232"/>
      <c r="H4" s="1232"/>
      <c r="I4" s="1274"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4"/>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05.05.2022</v>
      </c>
      <c r="I7" s="188" t="s">
        <v>472</v>
      </c>
      <c r="J7" s="312"/>
      <c r="K7" s="206"/>
      <c r="L7" s="206"/>
      <c r="M7" s="206"/>
      <c r="N7" s="206"/>
      <c r="O7" s="206"/>
      <c r="P7" s="206"/>
      <c r="Q7" s="206"/>
      <c r="R7" s="206"/>
      <c r="S7" s="206"/>
      <c r="T7" s="206"/>
    </row>
    <row r="8" spans="1:20" s="182" customFormat="1" ht="45">
      <c r="A8" s="1275">
        <v>1</v>
      </c>
      <c r="B8" s="206"/>
      <c r="C8" s="206"/>
      <c r="D8" s="206"/>
      <c r="F8" s="313" t="e">
        <f ca="1">"2." &amp;mergeValue(A8)</f>
        <v>#NAME?</v>
      </c>
      <c r="G8" s="389" t="s">
        <v>473</v>
      </c>
      <c r="H8" s="297"/>
      <c r="I8" s="188" t="s">
        <v>568</v>
      </c>
      <c r="J8" s="312"/>
      <c r="K8" s="206"/>
      <c r="L8" s="206"/>
      <c r="M8" s="206"/>
      <c r="N8" s="206"/>
      <c r="O8" s="206"/>
      <c r="P8" s="206"/>
      <c r="Q8" s="206"/>
      <c r="R8" s="206"/>
      <c r="S8" s="206"/>
      <c r="T8" s="206"/>
    </row>
    <row r="9" spans="1:20" s="182" customFormat="1" ht="22.5">
      <c r="A9" s="1275"/>
      <c r="B9" s="206"/>
      <c r="C9" s="206"/>
      <c r="D9" s="206"/>
      <c r="F9" s="313" t="e">
        <f ca="1">"3." &amp;mergeValue(A9)</f>
        <v>#NAME?</v>
      </c>
      <c r="G9" s="389" t="s">
        <v>474</v>
      </c>
      <c r="H9" s="297"/>
      <c r="I9" s="188" t="s">
        <v>566</v>
      </c>
      <c r="J9" s="312"/>
      <c r="K9" s="206"/>
      <c r="L9" s="206"/>
      <c r="M9" s="206"/>
      <c r="N9" s="206"/>
      <c r="O9" s="206"/>
      <c r="P9" s="206"/>
      <c r="Q9" s="206"/>
      <c r="R9" s="206"/>
      <c r="S9" s="206"/>
      <c r="T9" s="206"/>
    </row>
    <row r="10" spans="1:20" s="182" customFormat="1" ht="22.5">
      <c r="A10" s="1275"/>
      <c r="B10" s="206"/>
      <c r="C10" s="206"/>
      <c r="D10" s="206"/>
      <c r="F10" s="313" t="e">
        <f ca="1">"4."&amp;mergeValue(A10)</f>
        <v>#NAME?</v>
      </c>
      <c r="G10" s="389" t="s">
        <v>475</v>
      </c>
      <c r="H10" s="298" t="s">
        <v>449</v>
      </c>
      <c r="I10" s="188"/>
      <c r="J10" s="312"/>
      <c r="K10" s="206"/>
      <c r="L10" s="206"/>
      <c r="M10" s="206"/>
      <c r="N10" s="206"/>
      <c r="O10" s="206"/>
      <c r="P10" s="206"/>
      <c r="Q10" s="206"/>
      <c r="R10" s="206"/>
      <c r="S10" s="206"/>
      <c r="T10" s="206"/>
    </row>
    <row r="11" spans="1:20" s="182" customFormat="1" ht="18.75">
      <c r="A11" s="1275"/>
      <c r="B11" s="1275">
        <v>1</v>
      </c>
      <c r="C11" s="321"/>
      <c r="D11" s="321"/>
      <c r="F11" s="313" t="e">
        <f ca="1">"4."&amp;mergeValue(A11) &amp;"."&amp;mergeValue(B11)</f>
        <v>#NAME?</v>
      </c>
      <c r="G11" s="304" t="s">
        <v>570</v>
      </c>
      <c r="H11" s="297" t="str">
        <f>IF(region_name="","",region_name)</f>
        <v>Республика Татарстан</v>
      </c>
      <c r="I11" s="188" t="s">
        <v>478</v>
      </c>
      <c r="J11" s="312"/>
      <c r="K11" s="206"/>
      <c r="L11" s="206"/>
      <c r="M11" s="206"/>
      <c r="N11" s="206"/>
      <c r="O11" s="206"/>
      <c r="P11" s="206"/>
      <c r="Q11" s="206"/>
      <c r="R11" s="206"/>
      <c r="S11" s="206"/>
      <c r="T11" s="206"/>
    </row>
    <row r="12" spans="1:20" s="182" customFormat="1" ht="22.5">
      <c r="A12" s="1275"/>
      <c r="B12" s="1275"/>
      <c r="C12" s="1275">
        <v>1</v>
      </c>
      <c r="D12" s="321"/>
      <c r="F12" s="313" t="e">
        <f ca="1">"4."&amp;mergeValue(A12) &amp;"."&amp;mergeValue(B12)&amp;"."&amp;mergeValue(C12)</f>
        <v>#NAME?</v>
      </c>
      <c r="G12" s="318" t="s">
        <v>476</v>
      </c>
      <c r="H12" s="297"/>
      <c r="I12" s="188" t="s">
        <v>479</v>
      </c>
      <c r="J12" s="312"/>
      <c r="K12" s="206"/>
      <c r="L12" s="206"/>
      <c r="M12" s="206"/>
      <c r="N12" s="206"/>
      <c r="O12" s="206"/>
      <c r="P12" s="206"/>
      <c r="Q12" s="206"/>
      <c r="R12" s="206"/>
      <c r="S12" s="206"/>
      <c r="T12" s="206"/>
    </row>
    <row r="13" spans="1:20" s="182" customFormat="1" ht="39" customHeight="1">
      <c r="A13" s="1275"/>
      <c r="B13" s="1275"/>
      <c r="C13" s="1275"/>
      <c r="D13" s="321">
        <v>1</v>
      </c>
      <c r="F13" s="313" t="e">
        <f ca="1">"4."&amp;mergeValue(A13) &amp;"."&amp;mergeValue(B13)&amp;"."&amp;mergeValue(C13)&amp;"."&amp;mergeValue(D13)</f>
        <v>#NAME?</v>
      </c>
      <c r="G13" s="392" t="s">
        <v>477</v>
      </c>
      <c r="H13" s="297"/>
      <c r="I13" s="1276" t="s">
        <v>569</v>
      </c>
      <c r="J13" s="312"/>
      <c r="K13" s="206"/>
      <c r="L13" s="206"/>
      <c r="M13" s="206"/>
      <c r="N13" s="206"/>
      <c r="O13" s="206"/>
      <c r="P13" s="206"/>
      <c r="Q13" s="206"/>
      <c r="R13" s="206"/>
      <c r="S13" s="206"/>
      <c r="T13" s="206"/>
    </row>
    <row r="14" spans="1:20" s="182" customFormat="1" ht="18.75">
      <c r="A14" s="1275"/>
      <c r="B14" s="1275"/>
      <c r="C14" s="1275"/>
      <c r="D14" s="321"/>
      <c r="F14" s="315"/>
      <c r="G14" s="143" t="s">
        <v>4</v>
      </c>
      <c r="H14" s="320"/>
      <c r="I14" s="1276"/>
      <c r="J14" s="312"/>
      <c r="K14" s="206"/>
      <c r="L14" s="206"/>
      <c r="M14" s="206"/>
      <c r="N14" s="206"/>
      <c r="O14" s="206"/>
      <c r="P14" s="206"/>
      <c r="Q14" s="206"/>
      <c r="R14" s="206"/>
      <c r="S14" s="206"/>
      <c r="T14" s="206"/>
    </row>
    <row r="15" spans="1:20" s="182" customFormat="1" ht="18.75">
      <c r="A15" s="1275"/>
      <c r="B15" s="1275"/>
      <c r="C15" s="321"/>
      <c r="D15" s="321"/>
      <c r="F15" s="393"/>
      <c r="G15" s="187" t="s">
        <v>401</v>
      </c>
      <c r="H15" s="394"/>
      <c r="I15" s="395"/>
      <c r="J15" s="312"/>
      <c r="K15" s="206"/>
      <c r="L15" s="206"/>
      <c r="M15" s="206"/>
      <c r="N15" s="206"/>
      <c r="O15" s="206"/>
      <c r="P15" s="206"/>
      <c r="Q15" s="206"/>
      <c r="R15" s="206"/>
      <c r="S15" s="206"/>
      <c r="T15" s="206"/>
    </row>
    <row r="16" spans="1:20" s="182" customFormat="1" ht="18.75">
      <c r="A16" s="1275"/>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0" t="s">
        <v>571</v>
      </c>
      <c r="H19" s="1270"/>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9" width="10.5703125" style="554"/>
    <col min="30" max="249" width="10.5703125" style="493"/>
    <col min="250" max="257" width="0" style="493" hidden="1" customWidth="1"/>
    <col min="258" max="258" width="3.7109375" style="493" customWidth="1"/>
    <col min="259" max="259" width="3.85546875" style="493" customWidth="1"/>
    <col min="260" max="260" width="3.7109375" style="493" customWidth="1"/>
    <col min="261" max="261" width="12.7109375" style="493" customWidth="1"/>
    <col min="262" max="262" width="52.7109375" style="493" customWidth="1"/>
    <col min="263" max="266" width="0" style="493" hidden="1" customWidth="1"/>
    <col min="267" max="267" width="12.28515625" style="493" customWidth="1"/>
    <col min="268" max="268" width="6.42578125" style="493" customWidth="1"/>
    <col min="269" max="269" width="12.28515625" style="493" customWidth="1"/>
    <col min="270" max="270" width="0" style="493" hidden="1" customWidth="1"/>
    <col min="271" max="271" width="3.7109375" style="493" customWidth="1"/>
    <col min="272" max="272" width="11.140625" style="493" bestFit="1" customWidth="1"/>
    <col min="273" max="274" width="10.5703125" style="493"/>
    <col min="275" max="275" width="11.140625" style="493" customWidth="1"/>
    <col min="276" max="505" width="10.5703125" style="493"/>
    <col min="506" max="513" width="0" style="493" hidden="1" customWidth="1"/>
    <col min="514" max="514" width="3.7109375" style="493" customWidth="1"/>
    <col min="515" max="515" width="3.85546875" style="493" customWidth="1"/>
    <col min="516" max="516" width="3.7109375" style="493" customWidth="1"/>
    <col min="517" max="517" width="12.7109375" style="493" customWidth="1"/>
    <col min="518" max="518" width="52.7109375" style="493" customWidth="1"/>
    <col min="519" max="522" width="0" style="493" hidden="1" customWidth="1"/>
    <col min="523" max="523" width="12.28515625" style="493" customWidth="1"/>
    <col min="524" max="524" width="6.42578125" style="493" customWidth="1"/>
    <col min="525" max="525" width="12.28515625" style="493" customWidth="1"/>
    <col min="526" max="526" width="0" style="493" hidden="1" customWidth="1"/>
    <col min="527" max="527" width="3.7109375" style="493" customWidth="1"/>
    <col min="528" max="528" width="11.140625" style="493" bestFit="1" customWidth="1"/>
    <col min="529" max="530" width="10.5703125" style="493"/>
    <col min="531" max="531" width="11.140625" style="493" customWidth="1"/>
    <col min="532" max="761" width="10.5703125" style="493"/>
    <col min="762" max="769" width="0" style="493" hidden="1" customWidth="1"/>
    <col min="770" max="770" width="3.7109375" style="493" customWidth="1"/>
    <col min="771" max="771" width="3.85546875" style="493" customWidth="1"/>
    <col min="772" max="772" width="3.7109375" style="493" customWidth="1"/>
    <col min="773" max="773" width="12.7109375" style="493" customWidth="1"/>
    <col min="774" max="774" width="52.7109375" style="493" customWidth="1"/>
    <col min="775" max="778" width="0" style="493" hidden="1" customWidth="1"/>
    <col min="779" max="779" width="12.28515625" style="493" customWidth="1"/>
    <col min="780" max="780" width="6.42578125" style="493" customWidth="1"/>
    <col min="781" max="781" width="12.28515625" style="493" customWidth="1"/>
    <col min="782" max="782" width="0" style="493" hidden="1" customWidth="1"/>
    <col min="783" max="783" width="3.7109375" style="493" customWidth="1"/>
    <col min="784" max="784" width="11.140625" style="493" bestFit="1" customWidth="1"/>
    <col min="785" max="786" width="10.5703125" style="493"/>
    <col min="787" max="787" width="11.140625" style="493" customWidth="1"/>
    <col min="788" max="1017" width="10.5703125" style="493"/>
    <col min="1018" max="1025" width="0" style="493" hidden="1" customWidth="1"/>
    <col min="1026" max="1026" width="3.7109375" style="493" customWidth="1"/>
    <col min="1027" max="1027" width="3.85546875" style="493" customWidth="1"/>
    <col min="1028" max="1028" width="3.7109375" style="493" customWidth="1"/>
    <col min="1029" max="1029" width="12.7109375" style="493" customWidth="1"/>
    <col min="1030" max="1030" width="52.7109375" style="493" customWidth="1"/>
    <col min="1031" max="1034" width="0" style="493" hidden="1" customWidth="1"/>
    <col min="1035" max="1035" width="12.28515625" style="493" customWidth="1"/>
    <col min="1036" max="1036" width="6.42578125" style="493" customWidth="1"/>
    <col min="1037" max="1037" width="12.28515625" style="493" customWidth="1"/>
    <col min="1038" max="1038" width="0" style="493" hidden="1" customWidth="1"/>
    <col min="1039" max="1039" width="3.7109375" style="493" customWidth="1"/>
    <col min="1040" max="1040" width="11.140625" style="493" bestFit="1" customWidth="1"/>
    <col min="1041" max="1042" width="10.5703125" style="493"/>
    <col min="1043" max="1043" width="11.140625" style="493" customWidth="1"/>
    <col min="1044" max="1273" width="10.5703125" style="493"/>
    <col min="1274" max="1281" width="0" style="493" hidden="1" customWidth="1"/>
    <col min="1282" max="1282" width="3.7109375" style="493" customWidth="1"/>
    <col min="1283" max="1283" width="3.85546875" style="493" customWidth="1"/>
    <col min="1284" max="1284" width="3.7109375" style="493" customWidth="1"/>
    <col min="1285" max="1285" width="12.7109375" style="493" customWidth="1"/>
    <col min="1286" max="1286" width="52.7109375" style="493" customWidth="1"/>
    <col min="1287" max="1290" width="0" style="493" hidden="1" customWidth="1"/>
    <col min="1291" max="1291" width="12.28515625" style="493" customWidth="1"/>
    <col min="1292" max="1292" width="6.42578125" style="493" customWidth="1"/>
    <col min="1293" max="1293" width="12.28515625" style="493" customWidth="1"/>
    <col min="1294" max="1294" width="0" style="493" hidden="1" customWidth="1"/>
    <col min="1295" max="1295" width="3.7109375" style="493" customWidth="1"/>
    <col min="1296" max="1296" width="11.140625" style="493" bestFit="1" customWidth="1"/>
    <col min="1297" max="1298" width="10.5703125" style="493"/>
    <col min="1299" max="1299" width="11.140625" style="493" customWidth="1"/>
    <col min="1300" max="1529" width="10.5703125" style="493"/>
    <col min="1530" max="1537" width="0" style="493" hidden="1" customWidth="1"/>
    <col min="1538" max="1538" width="3.7109375" style="493" customWidth="1"/>
    <col min="1539" max="1539" width="3.85546875" style="493" customWidth="1"/>
    <col min="1540" max="1540" width="3.7109375" style="493" customWidth="1"/>
    <col min="1541" max="1541" width="12.7109375" style="493" customWidth="1"/>
    <col min="1542" max="1542" width="52.7109375" style="493" customWidth="1"/>
    <col min="1543" max="1546" width="0" style="493" hidden="1" customWidth="1"/>
    <col min="1547" max="1547" width="12.28515625" style="493" customWidth="1"/>
    <col min="1548" max="1548" width="6.42578125" style="493" customWidth="1"/>
    <col min="1549" max="1549" width="12.28515625" style="493" customWidth="1"/>
    <col min="1550" max="1550" width="0" style="493" hidden="1" customWidth="1"/>
    <col min="1551" max="1551" width="3.7109375" style="493" customWidth="1"/>
    <col min="1552" max="1552" width="11.140625" style="493" bestFit="1" customWidth="1"/>
    <col min="1553" max="1554" width="10.5703125" style="493"/>
    <col min="1555" max="1555" width="11.140625" style="493" customWidth="1"/>
    <col min="1556" max="1785" width="10.5703125" style="493"/>
    <col min="1786" max="1793" width="0" style="493" hidden="1" customWidth="1"/>
    <col min="1794" max="1794" width="3.7109375" style="493" customWidth="1"/>
    <col min="1795" max="1795" width="3.85546875" style="493" customWidth="1"/>
    <col min="1796" max="1796" width="3.7109375" style="493" customWidth="1"/>
    <col min="1797" max="1797" width="12.7109375" style="493" customWidth="1"/>
    <col min="1798" max="1798" width="52.7109375" style="493" customWidth="1"/>
    <col min="1799" max="1802" width="0" style="493" hidden="1" customWidth="1"/>
    <col min="1803" max="1803" width="12.28515625" style="493" customWidth="1"/>
    <col min="1804" max="1804" width="6.42578125" style="493" customWidth="1"/>
    <col min="1805" max="1805" width="12.28515625" style="493" customWidth="1"/>
    <col min="1806" max="1806" width="0" style="493" hidden="1" customWidth="1"/>
    <col min="1807" max="1807" width="3.7109375" style="493" customWidth="1"/>
    <col min="1808" max="1808" width="11.140625" style="493" bestFit="1" customWidth="1"/>
    <col min="1809" max="1810" width="10.5703125" style="493"/>
    <col min="1811" max="1811" width="11.140625" style="493" customWidth="1"/>
    <col min="1812" max="2041" width="10.5703125" style="493"/>
    <col min="2042" max="2049" width="0" style="493" hidden="1" customWidth="1"/>
    <col min="2050" max="2050" width="3.7109375" style="493" customWidth="1"/>
    <col min="2051" max="2051" width="3.85546875" style="493" customWidth="1"/>
    <col min="2052" max="2052" width="3.7109375" style="493" customWidth="1"/>
    <col min="2053" max="2053" width="12.7109375" style="493" customWidth="1"/>
    <col min="2054" max="2054" width="52.7109375" style="493" customWidth="1"/>
    <col min="2055" max="2058" width="0" style="493" hidden="1" customWidth="1"/>
    <col min="2059" max="2059" width="12.28515625" style="493" customWidth="1"/>
    <col min="2060" max="2060" width="6.42578125" style="493" customWidth="1"/>
    <col min="2061" max="2061" width="12.28515625" style="493" customWidth="1"/>
    <col min="2062" max="2062" width="0" style="493" hidden="1" customWidth="1"/>
    <col min="2063" max="2063" width="3.7109375" style="493" customWidth="1"/>
    <col min="2064" max="2064" width="11.140625" style="493" bestFit="1" customWidth="1"/>
    <col min="2065" max="2066" width="10.5703125" style="493"/>
    <col min="2067" max="2067" width="11.140625" style="493" customWidth="1"/>
    <col min="2068" max="2297" width="10.5703125" style="493"/>
    <col min="2298" max="2305" width="0" style="493" hidden="1" customWidth="1"/>
    <col min="2306" max="2306" width="3.7109375" style="493" customWidth="1"/>
    <col min="2307" max="2307" width="3.85546875" style="493" customWidth="1"/>
    <col min="2308" max="2308" width="3.7109375" style="493" customWidth="1"/>
    <col min="2309" max="2309" width="12.7109375" style="493" customWidth="1"/>
    <col min="2310" max="2310" width="52.7109375" style="493" customWidth="1"/>
    <col min="2311" max="2314" width="0" style="493" hidden="1" customWidth="1"/>
    <col min="2315" max="2315" width="12.28515625" style="493" customWidth="1"/>
    <col min="2316" max="2316" width="6.42578125" style="493" customWidth="1"/>
    <col min="2317" max="2317" width="12.28515625" style="493" customWidth="1"/>
    <col min="2318" max="2318" width="0" style="493" hidden="1" customWidth="1"/>
    <col min="2319" max="2319" width="3.7109375" style="493" customWidth="1"/>
    <col min="2320" max="2320" width="11.140625" style="493" bestFit="1" customWidth="1"/>
    <col min="2321" max="2322" width="10.5703125" style="493"/>
    <col min="2323" max="2323" width="11.140625" style="493" customWidth="1"/>
    <col min="2324" max="2553" width="10.5703125" style="493"/>
    <col min="2554" max="2561" width="0" style="493" hidden="1" customWidth="1"/>
    <col min="2562" max="2562" width="3.7109375" style="493" customWidth="1"/>
    <col min="2563" max="2563" width="3.85546875" style="493" customWidth="1"/>
    <col min="2564" max="2564" width="3.7109375" style="493" customWidth="1"/>
    <col min="2565" max="2565" width="12.7109375" style="493" customWidth="1"/>
    <col min="2566" max="2566" width="52.7109375" style="493" customWidth="1"/>
    <col min="2567" max="2570" width="0" style="493" hidden="1" customWidth="1"/>
    <col min="2571" max="2571" width="12.28515625" style="493" customWidth="1"/>
    <col min="2572" max="2572" width="6.42578125" style="493" customWidth="1"/>
    <col min="2573" max="2573" width="12.28515625" style="493" customWidth="1"/>
    <col min="2574" max="2574" width="0" style="493" hidden="1" customWidth="1"/>
    <col min="2575" max="2575" width="3.7109375" style="493" customWidth="1"/>
    <col min="2576" max="2576" width="11.140625" style="493" bestFit="1" customWidth="1"/>
    <col min="2577" max="2578" width="10.5703125" style="493"/>
    <col min="2579" max="2579" width="11.140625" style="493" customWidth="1"/>
    <col min="2580" max="2809" width="10.5703125" style="493"/>
    <col min="2810" max="2817" width="0" style="493" hidden="1" customWidth="1"/>
    <col min="2818" max="2818" width="3.7109375" style="493" customWidth="1"/>
    <col min="2819" max="2819" width="3.85546875" style="493" customWidth="1"/>
    <col min="2820" max="2820" width="3.7109375" style="493" customWidth="1"/>
    <col min="2821" max="2821" width="12.7109375" style="493" customWidth="1"/>
    <col min="2822" max="2822" width="52.7109375" style="493" customWidth="1"/>
    <col min="2823" max="2826" width="0" style="493" hidden="1" customWidth="1"/>
    <col min="2827" max="2827" width="12.28515625" style="493" customWidth="1"/>
    <col min="2828" max="2828" width="6.42578125" style="493" customWidth="1"/>
    <col min="2829" max="2829" width="12.28515625" style="493" customWidth="1"/>
    <col min="2830" max="2830" width="0" style="493" hidden="1" customWidth="1"/>
    <col min="2831" max="2831" width="3.7109375" style="493" customWidth="1"/>
    <col min="2832" max="2832" width="11.140625" style="493" bestFit="1" customWidth="1"/>
    <col min="2833" max="2834" width="10.5703125" style="493"/>
    <col min="2835" max="2835" width="11.140625" style="493" customWidth="1"/>
    <col min="2836" max="3065" width="10.5703125" style="493"/>
    <col min="3066" max="3073" width="0" style="493" hidden="1" customWidth="1"/>
    <col min="3074" max="3074" width="3.7109375" style="493" customWidth="1"/>
    <col min="3075" max="3075" width="3.85546875" style="493" customWidth="1"/>
    <col min="3076" max="3076" width="3.7109375" style="493" customWidth="1"/>
    <col min="3077" max="3077" width="12.7109375" style="493" customWidth="1"/>
    <col min="3078" max="3078" width="52.7109375" style="493" customWidth="1"/>
    <col min="3079" max="3082" width="0" style="493" hidden="1" customWidth="1"/>
    <col min="3083" max="3083" width="12.28515625" style="493" customWidth="1"/>
    <col min="3084" max="3084" width="6.42578125" style="493" customWidth="1"/>
    <col min="3085" max="3085" width="12.28515625" style="493" customWidth="1"/>
    <col min="3086" max="3086" width="0" style="493" hidden="1" customWidth="1"/>
    <col min="3087" max="3087" width="3.7109375" style="493" customWidth="1"/>
    <col min="3088" max="3088" width="11.140625" style="493" bestFit="1" customWidth="1"/>
    <col min="3089" max="3090" width="10.5703125" style="493"/>
    <col min="3091" max="3091" width="11.140625" style="493" customWidth="1"/>
    <col min="3092" max="3321" width="10.5703125" style="493"/>
    <col min="3322" max="3329" width="0" style="493" hidden="1" customWidth="1"/>
    <col min="3330" max="3330" width="3.7109375" style="493" customWidth="1"/>
    <col min="3331" max="3331" width="3.85546875" style="493" customWidth="1"/>
    <col min="3332" max="3332" width="3.7109375" style="493" customWidth="1"/>
    <col min="3333" max="3333" width="12.7109375" style="493" customWidth="1"/>
    <col min="3334" max="3334" width="52.7109375" style="493" customWidth="1"/>
    <col min="3335" max="3338" width="0" style="493" hidden="1" customWidth="1"/>
    <col min="3339" max="3339" width="12.28515625" style="493" customWidth="1"/>
    <col min="3340" max="3340" width="6.42578125" style="493" customWidth="1"/>
    <col min="3341" max="3341" width="12.28515625" style="493" customWidth="1"/>
    <col min="3342" max="3342" width="0" style="493" hidden="1" customWidth="1"/>
    <col min="3343" max="3343" width="3.7109375" style="493" customWidth="1"/>
    <col min="3344" max="3344" width="11.140625" style="493" bestFit="1" customWidth="1"/>
    <col min="3345" max="3346" width="10.5703125" style="493"/>
    <col min="3347" max="3347" width="11.140625" style="493" customWidth="1"/>
    <col min="3348" max="3577" width="10.5703125" style="493"/>
    <col min="3578" max="3585" width="0" style="493" hidden="1" customWidth="1"/>
    <col min="3586" max="3586" width="3.7109375" style="493" customWidth="1"/>
    <col min="3587" max="3587" width="3.85546875" style="493" customWidth="1"/>
    <col min="3588" max="3588" width="3.7109375" style="493" customWidth="1"/>
    <col min="3589" max="3589" width="12.7109375" style="493" customWidth="1"/>
    <col min="3590" max="3590" width="52.7109375" style="493" customWidth="1"/>
    <col min="3591" max="3594" width="0" style="493" hidden="1" customWidth="1"/>
    <col min="3595" max="3595" width="12.28515625" style="493" customWidth="1"/>
    <col min="3596" max="3596" width="6.42578125" style="493" customWidth="1"/>
    <col min="3597" max="3597" width="12.28515625" style="493" customWidth="1"/>
    <col min="3598" max="3598" width="0" style="493" hidden="1" customWidth="1"/>
    <col min="3599" max="3599" width="3.7109375" style="493" customWidth="1"/>
    <col min="3600" max="3600" width="11.140625" style="493" bestFit="1" customWidth="1"/>
    <col min="3601" max="3602" width="10.5703125" style="493"/>
    <col min="3603" max="3603" width="11.140625" style="493" customWidth="1"/>
    <col min="3604" max="3833" width="10.5703125" style="493"/>
    <col min="3834" max="3841" width="0" style="493" hidden="1" customWidth="1"/>
    <col min="3842" max="3842" width="3.7109375" style="493" customWidth="1"/>
    <col min="3843" max="3843" width="3.85546875" style="493" customWidth="1"/>
    <col min="3844" max="3844" width="3.7109375" style="493" customWidth="1"/>
    <col min="3845" max="3845" width="12.7109375" style="493" customWidth="1"/>
    <col min="3846" max="3846" width="52.7109375" style="493" customWidth="1"/>
    <col min="3847" max="3850" width="0" style="493" hidden="1" customWidth="1"/>
    <col min="3851" max="3851" width="12.28515625" style="493" customWidth="1"/>
    <col min="3852" max="3852" width="6.42578125" style="493" customWidth="1"/>
    <col min="3853" max="3853" width="12.28515625" style="493" customWidth="1"/>
    <col min="3854" max="3854" width="0" style="493" hidden="1" customWidth="1"/>
    <col min="3855" max="3855" width="3.7109375" style="493" customWidth="1"/>
    <col min="3856" max="3856" width="11.140625" style="493" bestFit="1" customWidth="1"/>
    <col min="3857" max="3858" width="10.5703125" style="493"/>
    <col min="3859" max="3859" width="11.140625" style="493" customWidth="1"/>
    <col min="3860" max="4089" width="10.5703125" style="493"/>
    <col min="4090" max="4097" width="0" style="493" hidden="1" customWidth="1"/>
    <col min="4098" max="4098" width="3.7109375" style="493" customWidth="1"/>
    <col min="4099" max="4099" width="3.85546875" style="493" customWidth="1"/>
    <col min="4100" max="4100" width="3.7109375" style="493" customWidth="1"/>
    <col min="4101" max="4101" width="12.7109375" style="493" customWidth="1"/>
    <col min="4102" max="4102" width="52.7109375" style="493" customWidth="1"/>
    <col min="4103" max="4106" width="0" style="493" hidden="1" customWidth="1"/>
    <col min="4107" max="4107" width="12.28515625" style="493" customWidth="1"/>
    <col min="4108" max="4108" width="6.42578125" style="493" customWidth="1"/>
    <col min="4109" max="4109" width="12.28515625" style="493" customWidth="1"/>
    <col min="4110" max="4110" width="0" style="493" hidden="1" customWidth="1"/>
    <col min="4111" max="4111" width="3.7109375" style="493" customWidth="1"/>
    <col min="4112" max="4112" width="11.140625" style="493" bestFit="1" customWidth="1"/>
    <col min="4113" max="4114" width="10.5703125" style="493"/>
    <col min="4115" max="4115" width="11.140625" style="493" customWidth="1"/>
    <col min="4116" max="4345" width="10.5703125" style="493"/>
    <col min="4346" max="4353" width="0" style="493" hidden="1" customWidth="1"/>
    <col min="4354" max="4354" width="3.7109375" style="493" customWidth="1"/>
    <col min="4355" max="4355" width="3.85546875" style="493" customWidth="1"/>
    <col min="4356" max="4356" width="3.7109375" style="493" customWidth="1"/>
    <col min="4357" max="4357" width="12.7109375" style="493" customWidth="1"/>
    <col min="4358" max="4358" width="52.7109375" style="493" customWidth="1"/>
    <col min="4359" max="4362" width="0" style="493" hidden="1" customWidth="1"/>
    <col min="4363" max="4363" width="12.28515625" style="493" customWidth="1"/>
    <col min="4364" max="4364" width="6.42578125" style="493" customWidth="1"/>
    <col min="4365" max="4365" width="12.28515625" style="493" customWidth="1"/>
    <col min="4366" max="4366" width="0" style="493" hidden="1" customWidth="1"/>
    <col min="4367" max="4367" width="3.7109375" style="493" customWidth="1"/>
    <col min="4368" max="4368" width="11.140625" style="493" bestFit="1" customWidth="1"/>
    <col min="4369" max="4370" width="10.5703125" style="493"/>
    <col min="4371" max="4371" width="11.140625" style="493" customWidth="1"/>
    <col min="4372" max="4601" width="10.5703125" style="493"/>
    <col min="4602" max="4609" width="0" style="493" hidden="1" customWidth="1"/>
    <col min="4610" max="4610" width="3.7109375" style="493" customWidth="1"/>
    <col min="4611" max="4611" width="3.85546875" style="493" customWidth="1"/>
    <col min="4612" max="4612" width="3.7109375" style="493" customWidth="1"/>
    <col min="4613" max="4613" width="12.7109375" style="493" customWidth="1"/>
    <col min="4614" max="4614" width="52.7109375" style="493" customWidth="1"/>
    <col min="4615" max="4618" width="0" style="493" hidden="1" customWidth="1"/>
    <col min="4619" max="4619" width="12.28515625" style="493" customWidth="1"/>
    <col min="4620" max="4620" width="6.42578125" style="493" customWidth="1"/>
    <col min="4621" max="4621" width="12.28515625" style="493" customWidth="1"/>
    <col min="4622" max="4622" width="0" style="493" hidden="1" customWidth="1"/>
    <col min="4623" max="4623" width="3.7109375" style="493" customWidth="1"/>
    <col min="4624" max="4624" width="11.140625" style="493" bestFit="1" customWidth="1"/>
    <col min="4625" max="4626" width="10.5703125" style="493"/>
    <col min="4627" max="4627" width="11.140625" style="493" customWidth="1"/>
    <col min="4628" max="4857" width="10.5703125" style="493"/>
    <col min="4858" max="4865" width="0" style="493" hidden="1" customWidth="1"/>
    <col min="4866" max="4866" width="3.7109375" style="493" customWidth="1"/>
    <col min="4867" max="4867" width="3.85546875" style="493" customWidth="1"/>
    <col min="4868" max="4868" width="3.7109375" style="493" customWidth="1"/>
    <col min="4869" max="4869" width="12.7109375" style="493" customWidth="1"/>
    <col min="4870" max="4870" width="52.7109375" style="493" customWidth="1"/>
    <col min="4871" max="4874" width="0" style="493" hidden="1" customWidth="1"/>
    <col min="4875" max="4875" width="12.28515625" style="493" customWidth="1"/>
    <col min="4876" max="4876" width="6.42578125" style="493" customWidth="1"/>
    <col min="4877" max="4877" width="12.28515625" style="493" customWidth="1"/>
    <col min="4878" max="4878" width="0" style="493" hidden="1" customWidth="1"/>
    <col min="4879" max="4879" width="3.7109375" style="493" customWidth="1"/>
    <col min="4880" max="4880" width="11.140625" style="493" bestFit="1" customWidth="1"/>
    <col min="4881" max="4882" width="10.5703125" style="493"/>
    <col min="4883" max="4883" width="11.140625" style="493" customWidth="1"/>
    <col min="4884" max="5113" width="10.5703125" style="493"/>
    <col min="5114" max="5121" width="0" style="493" hidden="1" customWidth="1"/>
    <col min="5122" max="5122" width="3.7109375" style="493" customWidth="1"/>
    <col min="5123" max="5123" width="3.85546875" style="493" customWidth="1"/>
    <col min="5124" max="5124" width="3.7109375" style="493" customWidth="1"/>
    <col min="5125" max="5125" width="12.7109375" style="493" customWidth="1"/>
    <col min="5126" max="5126" width="52.7109375" style="493" customWidth="1"/>
    <col min="5127" max="5130" width="0" style="493" hidden="1" customWidth="1"/>
    <col min="5131" max="5131" width="12.28515625" style="493" customWidth="1"/>
    <col min="5132" max="5132" width="6.42578125" style="493" customWidth="1"/>
    <col min="5133" max="5133" width="12.28515625" style="493" customWidth="1"/>
    <col min="5134" max="5134" width="0" style="493" hidden="1" customWidth="1"/>
    <col min="5135" max="5135" width="3.7109375" style="493" customWidth="1"/>
    <col min="5136" max="5136" width="11.140625" style="493" bestFit="1" customWidth="1"/>
    <col min="5137" max="5138" width="10.5703125" style="493"/>
    <col min="5139" max="5139" width="11.140625" style="493" customWidth="1"/>
    <col min="5140" max="5369" width="10.5703125" style="493"/>
    <col min="5370" max="5377" width="0" style="493" hidden="1" customWidth="1"/>
    <col min="5378" max="5378" width="3.7109375" style="493" customWidth="1"/>
    <col min="5379" max="5379" width="3.85546875" style="493" customWidth="1"/>
    <col min="5380" max="5380" width="3.7109375" style="493" customWidth="1"/>
    <col min="5381" max="5381" width="12.7109375" style="493" customWidth="1"/>
    <col min="5382" max="5382" width="52.7109375" style="493" customWidth="1"/>
    <col min="5383" max="5386" width="0" style="493" hidden="1" customWidth="1"/>
    <col min="5387" max="5387" width="12.28515625" style="493" customWidth="1"/>
    <col min="5388" max="5388" width="6.42578125" style="493" customWidth="1"/>
    <col min="5389" max="5389" width="12.28515625" style="493" customWidth="1"/>
    <col min="5390" max="5390" width="0" style="493" hidden="1" customWidth="1"/>
    <col min="5391" max="5391" width="3.7109375" style="493" customWidth="1"/>
    <col min="5392" max="5392" width="11.140625" style="493" bestFit="1" customWidth="1"/>
    <col min="5393" max="5394" width="10.5703125" style="493"/>
    <col min="5395" max="5395" width="11.140625" style="493" customWidth="1"/>
    <col min="5396" max="5625" width="10.5703125" style="493"/>
    <col min="5626" max="5633" width="0" style="493" hidden="1" customWidth="1"/>
    <col min="5634" max="5634" width="3.7109375" style="493" customWidth="1"/>
    <col min="5635" max="5635" width="3.85546875" style="493" customWidth="1"/>
    <col min="5636" max="5636" width="3.7109375" style="493" customWidth="1"/>
    <col min="5637" max="5637" width="12.7109375" style="493" customWidth="1"/>
    <col min="5638" max="5638" width="52.7109375" style="493" customWidth="1"/>
    <col min="5639" max="5642" width="0" style="493" hidden="1" customWidth="1"/>
    <col min="5643" max="5643" width="12.28515625" style="493" customWidth="1"/>
    <col min="5644" max="5644" width="6.42578125" style="493" customWidth="1"/>
    <col min="5645" max="5645" width="12.28515625" style="493" customWidth="1"/>
    <col min="5646" max="5646" width="0" style="493" hidden="1" customWidth="1"/>
    <col min="5647" max="5647" width="3.7109375" style="493" customWidth="1"/>
    <col min="5648" max="5648" width="11.140625" style="493" bestFit="1" customWidth="1"/>
    <col min="5649" max="5650" width="10.5703125" style="493"/>
    <col min="5651" max="5651" width="11.140625" style="493" customWidth="1"/>
    <col min="5652" max="5881" width="10.5703125" style="493"/>
    <col min="5882" max="5889" width="0" style="493" hidden="1" customWidth="1"/>
    <col min="5890" max="5890" width="3.7109375" style="493" customWidth="1"/>
    <col min="5891" max="5891" width="3.85546875" style="493" customWidth="1"/>
    <col min="5892" max="5892" width="3.7109375" style="493" customWidth="1"/>
    <col min="5893" max="5893" width="12.7109375" style="493" customWidth="1"/>
    <col min="5894" max="5894" width="52.7109375" style="493" customWidth="1"/>
    <col min="5895" max="5898" width="0" style="493" hidden="1" customWidth="1"/>
    <col min="5899" max="5899" width="12.28515625" style="493" customWidth="1"/>
    <col min="5900" max="5900" width="6.42578125" style="493" customWidth="1"/>
    <col min="5901" max="5901" width="12.28515625" style="493" customWidth="1"/>
    <col min="5902" max="5902" width="0" style="493" hidden="1" customWidth="1"/>
    <col min="5903" max="5903" width="3.7109375" style="493" customWidth="1"/>
    <col min="5904" max="5904" width="11.140625" style="493" bestFit="1" customWidth="1"/>
    <col min="5905" max="5906" width="10.5703125" style="493"/>
    <col min="5907" max="5907" width="11.140625" style="493" customWidth="1"/>
    <col min="5908" max="6137" width="10.5703125" style="493"/>
    <col min="6138" max="6145" width="0" style="493" hidden="1" customWidth="1"/>
    <col min="6146" max="6146" width="3.7109375" style="493" customWidth="1"/>
    <col min="6147" max="6147" width="3.85546875" style="493" customWidth="1"/>
    <col min="6148" max="6148" width="3.7109375" style="493" customWidth="1"/>
    <col min="6149" max="6149" width="12.7109375" style="493" customWidth="1"/>
    <col min="6150" max="6150" width="52.7109375" style="493" customWidth="1"/>
    <col min="6151" max="6154" width="0" style="493" hidden="1" customWidth="1"/>
    <col min="6155" max="6155" width="12.28515625" style="493" customWidth="1"/>
    <col min="6156" max="6156" width="6.42578125" style="493" customWidth="1"/>
    <col min="6157" max="6157" width="12.28515625" style="493" customWidth="1"/>
    <col min="6158" max="6158" width="0" style="493" hidden="1" customWidth="1"/>
    <col min="6159" max="6159" width="3.7109375" style="493" customWidth="1"/>
    <col min="6160" max="6160" width="11.140625" style="493" bestFit="1" customWidth="1"/>
    <col min="6161" max="6162" width="10.5703125" style="493"/>
    <col min="6163" max="6163" width="11.140625" style="493" customWidth="1"/>
    <col min="6164" max="6393" width="10.5703125" style="493"/>
    <col min="6394" max="6401" width="0" style="493" hidden="1" customWidth="1"/>
    <col min="6402" max="6402" width="3.7109375" style="493" customWidth="1"/>
    <col min="6403" max="6403" width="3.85546875" style="493" customWidth="1"/>
    <col min="6404" max="6404" width="3.7109375" style="493" customWidth="1"/>
    <col min="6405" max="6405" width="12.7109375" style="493" customWidth="1"/>
    <col min="6406" max="6406" width="52.7109375" style="493" customWidth="1"/>
    <col min="6407" max="6410" width="0" style="493" hidden="1" customWidth="1"/>
    <col min="6411" max="6411" width="12.28515625" style="493" customWidth="1"/>
    <col min="6412" max="6412" width="6.42578125" style="493" customWidth="1"/>
    <col min="6413" max="6413" width="12.28515625" style="493" customWidth="1"/>
    <col min="6414" max="6414" width="0" style="493" hidden="1" customWidth="1"/>
    <col min="6415" max="6415" width="3.7109375" style="493" customWidth="1"/>
    <col min="6416" max="6416" width="11.140625" style="493" bestFit="1" customWidth="1"/>
    <col min="6417" max="6418" width="10.5703125" style="493"/>
    <col min="6419" max="6419" width="11.140625" style="493" customWidth="1"/>
    <col min="6420" max="6649" width="10.5703125" style="493"/>
    <col min="6650" max="6657" width="0" style="493" hidden="1" customWidth="1"/>
    <col min="6658" max="6658" width="3.7109375" style="493" customWidth="1"/>
    <col min="6659" max="6659" width="3.85546875" style="493" customWidth="1"/>
    <col min="6660" max="6660" width="3.7109375" style="493" customWidth="1"/>
    <col min="6661" max="6661" width="12.7109375" style="493" customWidth="1"/>
    <col min="6662" max="6662" width="52.7109375" style="493" customWidth="1"/>
    <col min="6663" max="6666" width="0" style="493" hidden="1" customWidth="1"/>
    <col min="6667" max="6667" width="12.28515625" style="493" customWidth="1"/>
    <col min="6668" max="6668" width="6.42578125" style="493" customWidth="1"/>
    <col min="6669" max="6669" width="12.28515625" style="493" customWidth="1"/>
    <col min="6670" max="6670" width="0" style="493" hidden="1" customWidth="1"/>
    <col min="6671" max="6671" width="3.7109375" style="493" customWidth="1"/>
    <col min="6672" max="6672" width="11.140625" style="493" bestFit="1" customWidth="1"/>
    <col min="6673" max="6674" width="10.5703125" style="493"/>
    <col min="6675" max="6675" width="11.140625" style="493" customWidth="1"/>
    <col min="6676" max="6905" width="10.5703125" style="493"/>
    <col min="6906" max="6913" width="0" style="493" hidden="1" customWidth="1"/>
    <col min="6914" max="6914" width="3.7109375" style="493" customWidth="1"/>
    <col min="6915" max="6915" width="3.85546875" style="493" customWidth="1"/>
    <col min="6916" max="6916" width="3.7109375" style="493" customWidth="1"/>
    <col min="6917" max="6917" width="12.7109375" style="493" customWidth="1"/>
    <col min="6918" max="6918" width="52.7109375" style="493" customWidth="1"/>
    <col min="6919" max="6922" width="0" style="493" hidden="1" customWidth="1"/>
    <col min="6923" max="6923" width="12.28515625" style="493" customWidth="1"/>
    <col min="6924" max="6924" width="6.42578125" style="493" customWidth="1"/>
    <col min="6925" max="6925" width="12.28515625" style="493" customWidth="1"/>
    <col min="6926" max="6926" width="0" style="493" hidden="1" customWidth="1"/>
    <col min="6927" max="6927" width="3.7109375" style="493" customWidth="1"/>
    <col min="6928" max="6928" width="11.140625" style="493" bestFit="1" customWidth="1"/>
    <col min="6929" max="6930" width="10.5703125" style="493"/>
    <col min="6931" max="6931" width="11.140625" style="493" customWidth="1"/>
    <col min="6932" max="7161" width="10.5703125" style="493"/>
    <col min="7162" max="7169" width="0" style="493" hidden="1" customWidth="1"/>
    <col min="7170" max="7170" width="3.7109375" style="493" customWidth="1"/>
    <col min="7171" max="7171" width="3.85546875" style="493" customWidth="1"/>
    <col min="7172" max="7172" width="3.7109375" style="493" customWidth="1"/>
    <col min="7173" max="7173" width="12.7109375" style="493" customWidth="1"/>
    <col min="7174" max="7174" width="52.7109375" style="493" customWidth="1"/>
    <col min="7175" max="7178" width="0" style="493" hidden="1" customWidth="1"/>
    <col min="7179" max="7179" width="12.28515625" style="493" customWidth="1"/>
    <col min="7180" max="7180" width="6.42578125" style="493" customWidth="1"/>
    <col min="7181" max="7181" width="12.28515625" style="493" customWidth="1"/>
    <col min="7182" max="7182" width="0" style="493" hidden="1" customWidth="1"/>
    <col min="7183" max="7183" width="3.7109375" style="493" customWidth="1"/>
    <col min="7184" max="7184" width="11.140625" style="493" bestFit="1" customWidth="1"/>
    <col min="7185" max="7186" width="10.5703125" style="493"/>
    <col min="7187" max="7187" width="11.140625" style="493" customWidth="1"/>
    <col min="7188" max="7417" width="10.5703125" style="493"/>
    <col min="7418" max="7425" width="0" style="493" hidden="1" customWidth="1"/>
    <col min="7426" max="7426" width="3.7109375" style="493" customWidth="1"/>
    <col min="7427" max="7427" width="3.85546875" style="493" customWidth="1"/>
    <col min="7428" max="7428" width="3.7109375" style="493" customWidth="1"/>
    <col min="7429" max="7429" width="12.7109375" style="493" customWidth="1"/>
    <col min="7430" max="7430" width="52.7109375" style="493" customWidth="1"/>
    <col min="7431" max="7434" width="0" style="493" hidden="1" customWidth="1"/>
    <col min="7435" max="7435" width="12.28515625" style="493" customWidth="1"/>
    <col min="7436" max="7436" width="6.42578125" style="493" customWidth="1"/>
    <col min="7437" max="7437" width="12.28515625" style="493" customWidth="1"/>
    <col min="7438" max="7438" width="0" style="493" hidden="1" customWidth="1"/>
    <col min="7439" max="7439" width="3.7109375" style="493" customWidth="1"/>
    <col min="7440" max="7440" width="11.140625" style="493" bestFit="1" customWidth="1"/>
    <col min="7441" max="7442" width="10.5703125" style="493"/>
    <col min="7443" max="7443" width="11.140625" style="493" customWidth="1"/>
    <col min="7444" max="7673" width="10.5703125" style="493"/>
    <col min="7674" max="7681" width="0" style="493" hidden="1" customWidth="1"/>
    <col min="7682" max="7682" width="3.7109375" style="493" customWidth="1"/>
    <col min="7683" max="7683" width="3.85546875" style="493" customWidth="1"/>
    <col min="7684" max="7684" width="3.7109375" style="493" customWidth="1"/>
    <col min="7685" max="7685" width="12.7109375" style="493" customWidth="1"/>
    <col min="7686" max="7686" width="52.7109375" style="493" customWidth="1"/>
    <col min="7687" max="7690" width="0" style="493" hidden="1" customWidth="1"/>
    <col min="7691" max="7691" width="12.28515625" style="493" customWidth="1"/>
    <col min="7692" max="7692" width="6.42578125" style="493" customWidth="1"/>
    <col min="7693" max="7693" width="12.28515625" style="493" customWidth="1"/>
    <col min="7694" max="7694" width="0" style="493" hidden="1" customWidth="1"/>
    <col min="7695" max="7695" width="3.7109375" style="493" customWidth="1"/>
    <col min="7696" max="7696" width="11.140625" style="493" bestFit="1" customWidth="1"/>
    <col min="7697" max="7698" width="10.5703125" style="493"/>
    <col min="7699" max="7699" width="11.140625" style="493" customWidth="1"/>
    <col min="7700" max="7929" width="10.5703125" style="493"/>
    <col min="7930" max="7937" width="0" style="493" hidden="1" customWidth="1"/>
    <col min="7938" max="7938" width="3.7109375" style="493" customWidth="1"/>
    <col min="7939" max="7939" width="3.85546875" style="493" customWidth="1"/>
    <col min="7940" max="7940" width="3.7109375" style="493" customWidth="1"/>
    <col min="7941" max="7941" width="12.7109375" style="493" customWidth="1"/>
    <col min="7942" max="7942" width="52.7109375" style="493" customWidth="1"/>
    <col min="7943" max="7946" width="0" style="493" hidden="1" customWidth="1"/>
    <col min="7947" max="7947" width="12.28515625" style="493" customWidth="1"/>
    <col min="7948" max="7948" width="6.42578125" style="493" customWidth="1"/>
    <col min="7949" max="7949" width="12.28515625" style="493" customWidth="1"/>
    <col min="7950" max="7950" width="0" style="493" hidden="1" customWidth="1"/>
    <col min="7951" max="7951" width="3.7109375" style="493" customWidth="1"/>
    <col min="7952" max="7952" width="11.140625" style="493" bestFit="1" customWidth="1"/>
    <col min="7953" max="7954" width="10.5703125" style="493"/>
    <col min="7955" max="7955" width="11.140625" style="493" customWidth="1"/>
    <col min="7956" max="8185" width="10.5703125" style="493"/>
    <col min="8186" max="8193" width="0" style="493" hidden="1" customWidth="1"/>
    <col min="8194" max="8194" width="3.7109375" style="493" customWidth="1"/>
    <col min="8195" max="8195" width="3.85546875" style="493" customWidth="1"/>
    <col min="8196" max="8196" width="3.7109375" style="493" customWidth="1"/>
    <col min="8197" max="8197" width="12.7109375" style="493" customWidth="1"/>
    <col min="8198" max="8198" width="52.7109375" style="493" customWidth="1"/>
    <col min="8199" max="8202" width="0" style="493" hidden="1" customWidth="1"/>
    <col min="8203" max="8203" width="12.28515625" style="493" customWidth="1"/>
    <col min="8204" max="8204" width="6.42578125" style="493" customWidth="1"/>
    <col min="8205" max="8205" width="12.28515625" style="493" customWidth="1"/>
    <col min="8206" max="8206" width="0" style="493" hidden="1" customWidth="1"/>
    <col min="8207" max="8207" width="3.7109375" style="493" customWidth="1"/>
    <col min="8208" max="8208" width="11.140625" style="493" bestFit="1" customWidth="1"/>
    <col min="8209" max="8210" width="10.5703125" style="493"/>
    <col min="8211" max="8211" width="11.140625" style="493" customWidth="1"/>
    <col min="8212" max="8441" width="10.5703125" style="493"/>
    <col min="8442" max="8449" width="0" style="493" hidden="1" customWidth="1"/>
    <col min="8450" max="8450" width="3.7109375" style="493" customWidth="1"/>
    <col min="8451" max="8451" width="3.85546875" style="493" customWidth="1"/>
    <col min="8452" max="8452" width="3.7109375" style="493" customWidth="1"/>
    <col min="8453" max="8453" width="12.7109375" style="493" customWidth="1"/>
    <col min="8454" max="8454" width="52.7109375" style="493" customWidth="1"/>
    <col min="8455" max="8458" width="0" style="493" hidden="1" customWidth="1"/>
    <col min="8459" max="8459" width="12.28515625" style="493" customWidth="1"/>
    <col min="8460" max="8460" width="6.42578125" style="493" customWidth="1"/>
    <col min="8461" max="8461" width="12.28515625" style="493" customWidth="1"/>
    <col min="8462" max="8462" width="0" style="493" hidden="1" customWidth="1"/>
    <col min="8463" max="8463" width="3.7109375" style="493" customWidth="1"/>
    <col min="8464" max="8464" width="11.140625" style="493" bestFit="1" customWidth="1"/>
    <col min="8465" max="8466" width="10.5703125" style="493"/>
    <col min="8467" max="8467" width="11.140625" style="493" customWidth="1"/>
    <col min="8468" max="8697" width="10.5703125" style="493"/>
    <col min="8698" max="8705" width="0" style="493" hidden="1" customWidth="1"/>
    <col min="8706" max="8706" width="3.7109375" style="493" customWidth="1"/>
    <col min="8707" max="8707" width="3.85546875" style="493" customWidth="1"/>
    <col min="8708" max="8708" width="3.7109375" style="493" customWidth="1"/>
    <col min="8709" max="8709" width="12.7109375" style="493" customWidth="1"/>
    <col min="8710" max="8710" width="52.7109375" style="493" customWidth="1"/>
    <col min="8711" max="8714" width="0" style="493" hidden="1" customWidth="1"/>
    <col min="8715" max="8715" width="12.28515625" style="493" customWidth="1"/>
    <col min="8716" max="8716" width="6.42578125" style="493" customWidth="1"/>
    <col min="8717" max="8717" width="12.28515625" style="493" customWidth="1"/>
    <col min="8718" max="8718" width="0" style="493" hidden="1" customWidth="1"/>
    <col min="8719" max="8719" width="3.7109375" style="493" customWidth="1"/>
    <col min="8720" max="8720" width="11.140625" style="493" bestFit="1" customWidth="1"/>
    <col min="8721" max="8722" width="10.5703125" style="493"/>
    <col min="8723" max="8723" width="11.140625" style="493" customWidth="1"/>
    <col min="8724" max="8953" width="10.5703125" style="493"/>
    <col min="8954" max="8961" width="0" style="493" hidden="1" customWidth="1"/>
    <col min="8962" max="8962" width="3.7109375" style="493" customWidth="1"/>
    <col min="8963" max="8963" width="3.85546875" style="493" customWidth="1"/>
    <col min="8964" max="8964" width="3.7109375" style="493" customWidth="1"/>
    <col min="8965" max="8965" width="12.7109375" style="493" customWidth="1"/>
    <col min="8966" max="8966" width="52.7109375" style="493" customWidth="1"/>
    <col min="8967" max="8970" width="0" style="493" hidden="1" customWidth="1"/>
    <col min="8971" max="8971" width="12.28515625" style="493" customWidth="1"/>
    <col min="8972" max="8972" width="6.42578125" style="493" customWidth="1"/>
    <col min="8973" max="8973" width="12.28515625" style="493" customWidth="1"/>
    <col min="8974" max="8974" width="0" style="493" hidden="1" customWidth="1"/>
    <col min="8975" max="8975" width="3.7109375" style="493" customWidth="1"/>
    <col min="8976" max="8976" width="11.140625" style="493" bestFit="1" customWidth="1"/>
    <col min="8977" max="8978" width="10.5703125" style="493"/>
    <col min="8979" max="8979" width="11.140625" style="493" customWidth="1"/>
    <col min="8980" max="9209" width="10.5703125" style="493"/>
    <col min="9210" max="9217" width="0" style="493" hidden="1" customWidth="1"/>
    <col min="9218" max="9218" width="3.7109375" style="493" customWidth="1"/>
    <col min="9219" max="9219" width="3.85546875" style="493" customWidth="1"/>
    <col min="9220" max="9220" width="3.7109375" style="493" customWidth="1"/>
    <col min="9221" max="9221" width="12.7109375" style="493" customWidth="1"/>
    <col min="9222" max="9222" width="52.7109375" style="493" customWidth="1"/>
    <col min="9223" max="9226" width="0" style="493" hidden="1" customWidth="1"/>
    <col min="9227" max="9227" width="12.28515625" style="493" customWidth="1"/>
    <col min="9228" max="9228" width="6.42578125" style="493" customWidth="1"/>
    <col min="9229" max="9229" width="12.28515625" style="493" customWidth="1"/>
    <col min="9230" max="9230" width="0" style="493" hidden="1" customWidth="1"/>
    <col min="9231" max="9231" width="3.7109375" style="493" customWidth="1"/>
    <col min="9232" max="9232" width="11.140625" style="493" bestFit="1" customWidth="1"/>
    <col min="9233" max="9234" width="10.5703125" style="493"/>
    <col min="9235" max="9235" width="11.140625" style="493" customWidth="1"/>
    <col min="9236" max="9465" width="10.5703125" style="493"/>
    <col min="9466" max="9473" width="0" style="493" hidden="1" customWidth="1"/>
    <col min="9474" max="9474" width="3.7109375" style="493" customWidth="1"/>
    <col min="9475" max="9475" width="3.85546875" style="493" customWidth="1"/>
    <col min="9476" max="9476" width="3.7109375" style="493" customWidth="1"/>
    <col min="9477" max="9477" width="12.7109375" style="493" customWidth="1"/>
    <col min="9478" max="9478" width="52.7109375" style="493" customWidth="1"/>
    <col min="9479" max="9482" width="0" style="493" hidden="1" customWidth="1"/>
    <col min="9483" max="9483" width="12.28515625" style="493" customWidth="1"/>
    <col min="9484" max="9484" width="6.42578125" style="493" customWidth="1"/>
    <col min="9485" max="9485" width="12.28515625" style="493" customWidth="1"/>
    <col min="9486" max="9486" width="0" style="493" hidden="1" customWidth="1"/>
    <col min="9487" max="9487" width="3.7109375" style="493" customWidth="1"/>
    <col min="9488" max="9488" width="11.140625" style="493" bestFit="1" customWidth="1"/>
    <col min="9489" max="9490" width="10.5703125" style="493"/>
    <col min="9491" max="9491" width="11.140625" style="493" customWidth="1"/>
    <col min="9492" max="9721" width="10.5703125" style="493"/>
    <col min="9722" max="9729" width="0" style="493" hidden="1" customWidth="1"/>
    <col min="9730" max="9730" width="3.7109375" style="493" customWidth="1"/>
    <col min="9731" max="9731" width="3.85546875" style="493" customWidth="1"/>
    <col min="9732" max="9732" width="3.7109375" style="493" customWidth="1"/>
    <col min="9733" max="9733" width="12.7109375" style="493" customWidth="1"/>
    <col min="9734" max="9734" width="52.7109375" style="493" customWidth="1"/>
    <col min="9735" max="9738" width="0" style="493" hidden="1" customWidth="1"/>
    <col min="9739" max="9739" width="12.28515625" style="493" customWidth="1"/>
    <col min="9740" max="9740" width="6.42578125" style="493" customWidth="1"/>
    <col min="9741" max="9741" width="12.28515625" style="493" customWidth="1"/>
    <col min="9742" max="9742" width="0" style="493" hidden="1" customWidth="1"/>
    <col min="9743" max="9743" width="3.7109375" style="493" customWidth="1"/>
    <col min="9744" max="9744" width="11.140625" style="493" bestFit="1" customWidth="1"/>
    <col min="9745" max="9746" width="10.5703125" style="493"/>
    <col min="9747" max="9747" width="11.140625" style="493" customWidth="1"/>
    <col min="9748" max="9977" width="10.5703125" style="493"/>
    <col min="9978" max="9985" width="0" style="493" hidden="1" customWidth="1"/>
    <col min="9986" max="9986" width="3.7109375" style="493" customWidth="1"/>
    <col min="9987" max="9987" width="3.85546875" style="493" customWidth="1"/>
    <col min="9988" max="9988" width="3.7109375" style="493" customWidth="1"/>
    <col min="9989" max="9989" width="12.7109375" style="493" customWidth="1"/>
    <col min="9990" max="9990" width="52.7109375" style="493" customWidth="1"/>
    <col min="9991" max="9994" width="0" style="493" hidden="1" customWidth="1"/>
    <col min="9995" max="9995" width="12.28515625" style="493" customWidth="1"/>
    <col min="9996" max="9996" width="6.42578125" style="493" customWidth="1"/>
    <col min="9997" max="9997" width="12.28515625" style="493" customWidth="1"/>
    <col min="9998" max="9998" width="0" style="493" hidden="1" customWidth="1"/>
    <col min="9999" max="9999" width="3.7109375" style="493" customWidth="1"/>
    <col min="10000" max="10000" width="11.140625" style="493" bestFit="1" customWidth="1"/>
    <col min="10001" max="10002" width="10.5703125" style="493"/>
    <col min="10003" max="10003" width="11.140625" style="493" customWidth="1"/>
    <col min="10004" max="10233" width="10.5703125" style="493"/>
    <col min="10234" max="10241" width="0" style="493" hidden="1" customWidth="1"/>
    <col min="10242" max="10242" width="3.7109375" style="493" customWidth="1"/>
    <col min="10243" max="10243" width="3.85546875" style="493" customWidth="1"/>
    <col min="10244" max="10244" width="3.7109375" style="493" customWidth="1"/>
    <col min="10245" max="10245" width="12.7109375" style="493" customWidth="1"/>
    <col min="10246" max="10246" width="52.7109375" style="493" customWidth="1"/>
    <col min="10247" max="10250" width="0" style="493" hidden="1" customWidth="1"/>
    <col min="10251" max="10251" width="12.28515625" style="493" customWidth="1"/>
    <col min="10252" max="10252" width="6.42578125" style="493" customWidth="1"/>
    <col min="10253" max="10253" width="12.28515625" style="493" customWidth="1"/>
    <col min="10254" max="10254" width="0" style="493" hidden="1" customWidth="1"/>
    <col min="10255" max="10255" width="3.7109375" style="493" customWidth="1"/>
    <col min="10256" max="10256" width="11.140625" style="493" bestFit="1" customWidth="1"/>
    <col min="10257" max="10258" width="10.5703125" style="493"/>
    <col min="10259" max="10259" width="11.140625" style="493" customWidth="1"/>
    <col min="10260" max="10489" width="10.5703125" style="493"/>
    <col min="10490" max="10497" width="0" style="493" hidden="1" customWidth="1"/>
    <col min="10498" max="10498" width="3.7109375" style="493" customWidth="1"/>
    <col min="10499" max="10499" width="3.85546875" style="493" customWidth="1"/>
    <col min="10500" max="10500" width="3.7109375" style="493" customWidth="1"/>
    <col min="10501" max="10501" width="12.7109375" style="493" customWidth="1"/>
    <col min="10502" max="10502" width="52.7109375" style="493" customWidth="1"/>
    <col min="10503" max="10506" width="0" style="493" hidden="1" customWidth="1"/>
    <col min="10507" max="10507" width="12.28515625" style="493" customWidth="1"/>
    <col min="10508" max="10508" width="6.42578125" style="493" customWidth="1"/>
    <col min="10509" max="10509" width="12.28515625" style="493" customWidth="1"/>
    <col min="10510" max="10510" width="0" style="493" hidden="1" customWidth="1"/>
    <col min="10511" max="10511" width="3.7109375" style="493" customWidth="1"/>
    <col min="10512" max="10512" width="11.140625" style="493" bestFit="1" customWidth="1"/>
    <col min="10513" max="10514" width="10.5703125" style="493"/>
    <col min="10515" max="10515" width="11.140625" style="493" customWidth="1"/>
    <col min="10516" max="10745" width="10.5703125" style="493"/>
    <col min="10746" max="10753" width="0" style="493" hidden="1" customWidth="1"/>
    <col min="10754" max="10754" width="3.7109375" style="493" customWidth="1"/>
    <col min="10755" max="10755" width="3.85546875" style="493" customWidth="1"/>
    <col min="10756" max="10756" width="3.7109375" style="493" customWidth="1"/>
    <col min="10757" max="10757" width="12.7109375" style="493" customWidth="1"/>
    <col min="10758" max="10758" width="52.7109375" style="493" customWidth="1"/>
    <col min="10759" max="10762" width="0" style="493" hidden="1" customWidth="1"/>
    <col min="10763" max="10763" width="12.28515625" style="493" customWidth="1"/>
    <col min="10764" max="10764" width="6.42578125" style="493" customWidth="1"/>
    <col min="10765" max="10765" width="12.28515625" style="493" customWidth="1"/>
    <col min="10766" max="10766" width="0" style="493" hidden="1" customWidth="1"/>
    <col min="10767" max="10767" width="3.7109375" style="493" customWidth="1"/>
    <col min="10768" max="10768" width="11.140625" style="493" bestFit="1" customWidth="1"/>
    <col min="10769" max="10770" width="10.5703125" style="493"/>
    <col min="10771" max="10771" width="11.140625" style="493" customWidth="1"/>
    <col min="10772" max="11001" width="10.5703125" style="493"/>
    <col min="11002" max="11009" width="0" style="493" hidden="1" customWidth="1"/>
    <col min="11010" max="11010" width="3.7109375" style="493" customWidth="1"/>
    <col min="11011" max="11011" width="3.85546875" style="493" customWidth="1"/>
    <col min="11012" max="11012" width="3.7109375" style="493" customWidth="1"/>
    <col min="11013" max="11013" width="12.7109375" style="493" customWidth="1"/>
    <col min="11014" max="11014" width="52.7109375" style="493" customWidth="1"/>
    <col min="11015" max="11018" width="0" style="493" hidden="1" customWidth="1"/>
    <col min="11019" max="11019" width="12.28515625" style="493" customWidth="1"/>
    <col min="11020" max="11020" width="6.42578125" style="493" customWidth="1"/>
    <col min="11021" max="11021" width="12.28515625" style="493" customWidth="1"/>
    <col min="11022" max="11022" width="0" style="493" hidden="1" customWidth="1"/>
    <col min="11023" max="11023" width="3.7109375" style="493" customWidth="1"/>
    <col min="11024" max="11024" width="11.140625" style="493" bestFit="1" customWidth="1"/>
    <col min="11025" max="11026" width="10.5703125" style="493"/>
    <col min="11027" max="11027" width="11.140625" style="493" customWidth="1"/>
    <col min="11028" max="11257" width="10.5703125" style="493"/>
    <col min="11258" max="11265" width="0" style="493" hidden="1" customWidth="1"/>
    <col min="11266" max="11266" width="3.7109375" style="493" customWidth="1"/>
    <col min="11267" max="11267" width="3.85546875" style="493" customWidth="1"/>
    <col min="11268" max="11268" width="3.7109375" style="493" customWidth="1"/>
    <col min="11269" max="11269" width="12.7109375" style="493" customWidth="1"/>
    <col min="11270" max="11270" width="52.7109375" style="493" customWidth="1"/>
    <col min="11271" max="11274" width="0" style="493" hidden="1" customWidth="1"/>
    <col min="11275" max="11275" width="12.28515625" style="493" customWidth="1"/>
    <col min="11276" max="11276" width="6.42578125" style="493" customWidth="1"/>
    <col min="11277" max="11277" width="12.28515625" style="493" customWidth="1"/>
    <col min="11278" max="11278" width="0" style="493" hidden="1" customWidth="1"/>
    <col min="11279" max="11279" width="3.7109375" style="493" customWidth="1"/>
    <col min="11280" max="11280" width="11.140625" style="493" bestFit="1" customWidth="1"/>
    <col min="11281" max="11282" width="10.5703125" style="493"/>
    <col min="11283" max="11283" width="11.140625" style="493" customWidth="1"/>
    <col min="11284" max="11513" width="10.5703125" style="493"/>
    <col min="11514" max="11521" width="0" style="493" hidden="1" customWidth="1"/>
    <col min="11522" max="11522" width="3.7109375" style="493" customWidth="1"/>
    <col min="11523" max="11523" width="3.85546875" style="493" customWidth="1"/>
    <col min="11524" max="11524" width="3.7109375" style="493" customWidth="1"/>
    <col min="11525" max="11525" width="12.7109375" style="493" customWidth="1"/>
    <col min="11526" max="11526" width="52.7109375" style="493" customWidth="1"/>
    <col min="11527" max="11530" width="0" style="493" hidden="1" customWidth="1"/>
    <col min="11531" max="11531" width="12.28515625" style="493" customWidth="1"/>
    <col min="11532" max="11532" width="6.42578125" style="493" customWidth="1"/>
    <col min="11533" max="11533" width="12.28515625" style="493" customWidth="1"/>
    <col min="11534" max="11534" width="0" style="493" hidden="1" customWidth="1"/>
    <col min="11535" max="11535" width="3.7109375" style="493" customWidth="1"/>
    <col min="11536" max="11536" width="11.140625" style="493" bestFit="1" customWidth="1"/>
    <col min="11537" max="11538" width="10.5703125" style="493"/>
    <col min="11539" max="11539" width="11.140625" style="493" customWidth="1"/>
    <col min="11540" max="11769" width="10.5703125" style="493"/>
    <col min="11770" max="11777" width="0" style="493" hidden="1" customWidth="1"/>
    <col min="11778" max="11778" width="3.7109375" style="493" customWidth="1"/>
    <col min="11779" max="11779" width="3.85546875" style="493" customWidth="1"/>
    <col min="11780" max="11780" width="3.7109375" style="493" customWidth="1"/>
    <col min="11781" max="11781" width="12.7109375" style="493" customWidth="1"/>
    <col min="11782" max="11782" width="52.7109375" style="493" customWidth="1"/>
    <col min="11783" max="11786" width="0" style="493" hidden="1" customWidth="1"/>
    <col min="11787" max="11787" width="12.28515625" style="493" customWidth="1"/>
    <col min="11788" max="11788" width="6.42578125" style="493" customWidth="1"/>
    <col min="11789" max="11789" width="12.28515625" style="493" customWidth="1"/>
    <col min="11790" max="11790" width="0" style="493" hidden="1" customWidth="1"/>
    <col min="11791" max="11791" width="3.7109375" style="493" customWidth="1"/>
    <col min="11792" max="11792" width="11.140625" style="493" bestFit="1" customWidth="1"/>
    <col min="11793" max="11794" width="10.5703125" style="493"/>
    <col min="11795" max="11795" width="11.140625" style="493" customWidth="1"/>
    <col min="11796" max="12025" width="10.5703125" style="493"/>
    <col min="12026" max="12033" width="0" style="493" hidden="1" customWidth="1"/>
    <col min="12034" max="12034" width="3.7109375" style="493" customWidth="1"/>
    <col min="12035" max="12035" width="3.85546875" style="493" customWidth="1"/>
    <col min="12036" max="12036" width="3.7109375" style="493" customWidth="1"/>
    <col min="12037" max="12037" width="12.7109375" style="493" customWidth="1"/>
    <col min="12038" max="12038" width="52.7109375" style="493" customWidth="1"/>
    <col min="12039" max="12042" width="0" style="493" hidden="1" customWidth="1"/>
    <col min="12043" max="12043" width="12.28515625" style="493" customWidth="1"/>
    <col min="12044" max="12044" width="6.42578125" style="493" customWidth="1"/>
    <col min="12045" max="12045" width="12.28515625" style="493" customWidth="1"/>
    <col min="12046" max="12046" width="0" style="493" hidden="1" customWidth="1"/>
    <col min="12047" max="12047" width="3.7109375" style="493" customWidth="1"/>
    <col min="12048" max="12048" width="11.140625" style="493" bestFit="1" customWidth="1"/>
    <col min="12049" max="12050" width="10.5703125" style="493"/>
    <col min="12051" max="12051" width="11.140625" style="493" customWidth="1"/>
    <col min="12052" max="12281" width="10.5703125" style="493"/>
    <col min="12282" max="12289" width="0" style="493" hidden="1" customWidth="1"/>
    <col min="12290" max="12290" width="3.7109375" style="493" customWidth="1"/>
    <col min="12291" max="12291" width="3.85546875" style="493" customWidth="1"/>
    <col min="12292" max="12292" width="3.7109375" style="493" customWidth="1"/>
    <col min="12293" max="12293" width="12.7109375" style="493" customWidth="1"/>
    <col min="12294" max="12294" width="52.7109375" style="493" customWidth="1"/>
    <col min="12295" max="12298" width="0" style="493" hidden="1" customWidth="1"/>
    <col min="12299" max="12299" width="12.28515625" style="493" customWidth="1"/>
    <col min="12300" max="12300" width="6.42578125" style="493" customWidth="1"/>
    <col min="12301" max="12301" width="12.28515625" style="493" customWidth="1"/>
    <col min="12302" max="12302" width="0" style="493" hidden="1" customWidth="1"/>
    <col min="12303" max="12303" width="3.7109375" style="493" customWidth="1"/>
    <col min="12304" max="12304" width="11.140625" style="493" bestFit="1" customWidth="1"/>
    <col min="12305" max="12306" width="10.5703125" style="493"/>
    <col min="12307" max="12307" width="11.140625" style="493" customWidth="1"/>
    <col min="12308" max="12537" width="10.5703125" style="493"/>
    <col min="12538" max="12545" width="0" style="493" hidden="1" customWidth="1"/>
    <col min="12546" max="12546" width="3.7109375" style="493" customWidth="1"/>
    <col min="12547" max="12547" width="3.85546875" style="493" customWidth="1"/>
    <col min="12548" max="12548" width="3.7109375" style="493" customWidth="1"/>
    <col min="12549" max="12549" width="12.7109375" style="493" customWidth="1"/>
    <col min="12550" max="12550" width="52.7109375" style="493" customWidth="1"/>
    <col min="12551" max="12554" width="0" style="493" hidden="1" customWidth="1"/>
    <col min="12555" max="12555" width="12.28515625" style="493" customWidth="1"/>
    <col min="12556" max="12556" width="6.42578125" style="493" customWidth="1"/>
    <col min="12557" max="12557" width="12.28515625" style="493" customWidth="1"/>
    <col min="12558" max="12558" width="0" style="493" hidden="1" customWidth="1"/>
    <col min="12559" max="12559" width="3.7109375" style="493" customWidth="1"/>
    <col min="12560" max="12560" width="11.140625" style="493" bestFit="1" customWidth="1"/>
    <col min="12561" max="12562" width="10.5703125" style="493"/>
    <col min="12563" max="12563" width="11.140625" style="493" customWidth="1"/>
    <col min="12564" max="12793" width="10.5703125" style="493"/>
    <col min="12794" max="12801" width="0" style="493" hidden="1" customWidth="1"/>
    <col min="12802" max="12802" width="3.7109375" style="493" customWidth="1"/>
    <col min="12803" max="12803" width="3.85546875" style="493" customWidth="1"/>
    <col min="12804" max="12804" width="3.7109375" style="493" customWidth="1"/>
    <col min="12805" max="12805" width="12.7109375" style="493" customWidth="1"/>
    <col min="12806" max="12806" width="52.7109375" style="493" customWidth="1"/>
    <col min="12807" max="12810" width="0" style="493" hidden="1" customWidth="1"/>
    <col min="12811" max="12811" width="12.28515625" style="493" customWidth="1"/>
    <col min="12812" max="12812" width="6.42578125" style="493" customWidth="1"/>
    <col min="12813" max="12813" width="12.28515625" style="493" customWidth="1"/>
    <col min="12814" max="12814" width="0" style="493" hidden="1" customWidth="1"/>
    <col min="12815" max="12815" width="3.7109375" style="493" customWidth="1"/>
    <col min="12816" max="12816" width="11.140625" style="493" bestFit="1" customWidth="1"/>
    <col min="12817" max="12818" width="10.5703125" style="493"/>
    <col min="12819" max="12819" width="11.140625" style="493" customWidth="1"/>
    <col min="12820" max="13049" width="10.5703125" style="493"/>
    <col min="13050" max="13057" width="0" style="493" hidden="1" customWidth="1"/>
    <col min="13058" max="13058" width="3.7109375" style="493" customWidth="1"/>
    <col min="13059" max="13059" width="3.85546875" style="493" customWidth="1"/>
    <col min="13060" max="13060" width="3.7109375" style="493" customWidth="1"/>
    <col min="13061" max="13061" width="12.7109375" style="493" customWidth="1"/>
    <col min="13062" max="13062" width="52.7109375" style="493" customWidth="1"/>
    <col min="13063" max="13066" width="0" style="493" hidden="1" customWidth="1"/>
    <col min="13067" max="13067" width="12.28515625" style="493" customWidth="1"/>
    <col min="13068" max="13068" width="6.42578125" style="493" customWidth="1"/>
    <col min="13069" max="13069" width="12.28515625" style="493" customWidth="1"/>
    <col min="13070" max="13070" width="0" style="493" hidden="1" customWidth="1"/>
    <col min="13071" max="13071" width="3.7109375" style="493" customWidth="1"/>
    <col min="13072" max="13072" width="11.140625" style="493" bestFit="1" customWidth="1"/>
    <col min="13073" max="13074" width="10.5703125" style="493"/>
    <col min="13075" max="13075" width="11.140625" style="493" customWidth="1"/>
    <col min="13076" max="13305" width="10.5703125" style="493"/>
    <col min="13306" max="13313" width="0" style="493" hidden="1" customWidth="1"/>
    <col min="13314" max="13314" width="3.7109375" style="493" customWidth="1"/>
    <col min="13315" max="13315" width="3.85546875" style="493" customWidth="1"/>
    <col min="13316" max="13316" width="3.7109375" style="493" customWidth="1"/>
    <col min="13317" max="13317" width="12.7109375" style="493" customWidth="1"/>
    <col min="13318" max="13318" width="52.7109375" style="493" customWidth="1"/>
    <col min="13319" max="13322" width="0" style="493" hidden="1" customWidth="1"/>
    <col min="13323" max="13323" width="12.28515625" style="493" customWidth="1"/>
    <col min="13324" max="13324" width="6.42578125" style="493" customWidth="1"/>
    <col min="13325" max="13325" width="12.28515625" style="493" customWidth="1"/>
    <col min="13326" max="13326" width="0" style="493" hidden="1" customWidth="1"/>
    <col min="13327" max="13327" width="3.7109375" style="493" customWidth="1"/>
    <col min="13328" max="13328" width="11.140625" style="493" bestFit="1" customWidth="1"/>
    <col min="13329" max="13330" width="10.5703125" style="493"/>
    <col min="13331" max="13331" width="11.140625" style="493" customWidth="1"/>
    <col min="13332" max="13561" width="10.5703125" style="493"/>
    <col min="13562" max="13569" width="0" style="493" hidden="1" customWidth="1"/>
    <col min="13570" max="13570" width="3.7109375" style="493" customWidth="1"/>
    <col min="13571" max="13571" width="3.85546875" style="493" customWidth="1"/>
    <col min="13572" max="13572" width="3.7109375" style="493" customWidth="1"/>
    <col min="13573" max="13573" width="12.7109375" style="493" customWidth="1"/>
    <col min="13574" max="13574" width="52.7109375" style="493" customWidth="1"/>
    <col min="13575" max="13578" width="0" style="493" hidden="1" customWidth="1"/>
    <col min="13579" max="13579" width="12.28515625" style="493" customWidth="1"/>
    <col min="13580" max="13580" width="6.42578125" style="493" customWidth="1"/>
    <col min="13581" max="13581" width="12.28515625" style="493" customWidth="1"/>
    <col min="13582" max="13582" width="0" style="493" hidden="1" customWidth="1"/>
    <col min="13583" max="13583" width="3.7109375" style="493" customWidth="1"/>
    <col min="13584" max="13584" width="11.140625" style="493" bestFit="1" customWidth="1"/>
    <col min="13585" max="13586" width="10.5703125" style="493"/>
    <col min="13587" max="13587" width="11.140625" style="493" customWidth="1"/>
    <col min="13588" max="13817" width="10.5703125" style="493"/>
    <col min="13818" max="13825" width="0" style="493" hidden="1" customWidth="1"/>
    <col min="13826" max="13826" width="3.7109375" style="493" customWidth="1"/>
    <col min="13827" max="13827" width="3.85546875" style="493" customWidth="1"/>
    <col min="13828" max="13828" width="3.7109375" style="493" customWidth="1"/>
    <col min="13829" max="13829" width="12.7109375" style="493" customWidth="1"/>
    <col min="13830" max="13830" width="52.7109375" style="493" customWidth="1"/>
    <col min="13831" max="13834" width="0" style="493" hidden="1" customWidth="1"/>
    <col min="13835" max="13835" width="12.28515625" style="493" customWidth="1"/>
    <col min="13836" max="13836" width="6.42578125" style="493" customWidth="1"/>
    <col min="13837" max="13837" width="12.28515625" style="493" customWidth="1"/>
    <col min="13838" max="13838" width="0" style="493" hidden="1" customWidth="1"/>
    <col min="13839" max="13839" width="3.7109375" style="493" customWidth="1"/>
    <col min="13840" max="13840" width="11.140625" style="493" bestFit="1" customWidth="1"/>
    <col min="13841" max="13842" width="10.5703125" style="493"/>
    <col min="13843" max="13843" width="11.140625" style="493" customWidth="1"/>
    <col min="13844" max="14073" width="10.5703125" style="493"/>
    <col min="14074" max="14081" width="0" style="493" hidden="1" customWidth="1"/>
    <col min="14082" max="14082" width="3.7109375" style="493" customWidth="1"/>
    <col min="14083" max="14083" width="3.85546875" style="493" customWidth="1"/>
    <col min="14084" max="14084" width="3.7109375" style="493" customWidth="1"/>
    <col min="14085" max="14085" width="12.7109375" style="493" customWidth="1"/>
    <col min="14086" max="14086" width="52.7109375" style="493" customWidth="1"/>
    <col min="14087" max="14090" width="0" style="493" hidden="1" customWidth="1"/>
    <col min="14091" max="14091" width="12.28515625" style="493" customWidth="1"/>
    <col min="14092" max="14092" width="6.42578125" style="493" customWidth="1"/>
    <col min="14093" max="14093" width="12.28515625" style="493" customWidth="1"/>
    <col min="14094" max="14094" width="0" style="493" hidden="1" customWidth="1"/>
    <col min="14095" max="14095" width="3.7109375" style="493" customWidth="1"/>
    <col min="14096" max="14096" width="11.140625" style="493" bestFit="1" customWidth="1"/>
    <col min="14097" max="14098" width="10.5703125" style="493"/>
    <col min="14099" max="14099" width="11.140625" style="493" customWidth="1"/>
    <col min="14100" max="14329" width="10.5703125" style="493"/>
    <col min="14330" max="14337" width="0" style="493" hidden="1" customWidth="1"/>
    <col min="14338" max="14338" width="3.7109375" style="493" customWidth="1"/>
    <col min="14339" max="14339" width="3.85546875" style="493" customWidth="1"/>
    <col min="14340" max="14340" width="3.7109375" style="493" customWidth="1"/>
    <col min="14341" max="14341" width="12.7109375" style="493" customWidth="1"/>
    <col min="14342" max="14342" width="52.7109375" style="493" customWidth="1"/>
    <col min="14343" max="14346" width="0" style="493" hidden="1" customWidth="1"/>
    <col min="14347" max="14347" width="12.28515625" style="493" customWidth="1"/>
    <col min="14348" max="14348" width="6.42578125" style="493" customWidth="1"/>
    <col min="14349" max="14349" width="12.28515625" style="493" customWidth="1"/>
    <col min="14350" max="14350" width="0" style="493" hidden="1" customWidth="1"/>
    <col min="14351" max="14351" width="3.7109375" style="493" customWidth="1"/>
    <col min="14352" max="14352" width="11.140625" style="493" bestFit="1" customWidth="1"/>
    <col min="14353" max="14354" width="10.5703125" style="493"/>
    <col min="14355" max="14355" width="11.140625" style="493" customWidth="1"/>
    <col min="14356" max="14585" width="10.5703125" style="493"/>
    <col min="14586" max="14593" width="0" style="493" hidden="1" customWidth="1"/>
    <col min="14594" max="14594" width="3.7109375" style="493" customWidth="1"/>
    <col min="14595" max="14595" width="3.85546875" style="493" customWidth="1"/>
    <col min="14596" max="14596" width="3.7109375" style="493" customWidth="1"/>
    <col min="14597" max="14597" width="12.7109375" style="493" customWidth="1"/>
    <col min="14598" max="14598" width="52.7109375" style="493" customWidth="1"/>
    <col min="14599" max="14602" width="0" style="493" hidden="1" customWidth="1"/>
    <col min="14603" max="14603" width="12.28515625" style="493" customWidth="1"/>
    <col min="14604" max="14604" width="6.42578125" style="493" customWidth="1"/>
    <col min="14605" max="14605" width="12.28515625" style="493" customWidth="1"/>
    <col min="14606" max="14606" width="0" style="493" hidden="1" customWidth="1"/>
    <col min="14607" max="14607" width="3.7109375" style="493" customWidth="1"/>
    <col min="14608" max="14608" width="11.140625" style="493" bestFit="1" customWidth="1"/>
    <col min="14609" max="14610" width="10.5703125" style="493"/>
    <col min="14611" max="14611" width="11.140625" style="493" customWidth="1"/>
    <col min="14612" max="14841" width="10.5703125" style="493"/>
    <col min="14842" max="14849" width="0" style="493" hidden="1" customWidth="1"/>
    <col min="14850" max="14850" width="3.7109375" style="493" customWidth="1"/>
    <col min="14851" max="14851" width="3.85546875" style="493" customWidth="1"/>
    <col min="14852" max="14852" width="3.7109375" style="493" customWidth="1"/>
    <col min="14853" max="14853" width="12.7109375" style="493" customWidth="1"/>
    <col min="14854" max="14854" width="52.7109375" style="493" customWidth="1"/>
    <col min="14855" max="14858" width="0" style="493" hidden="1" customWidth="1"/>
    <col min="14859" max="14859" width="12.28515625" style="493" customWidth="1"/>
    <col min="14860" max="14860" width="6.42578125" style="493" customWidth="1"/>
    <col min="14861" max="14861" width="12.28515625" style="493" customWidth="1"/>
    <col min="14862" max="14862" width="0" style="493" hidden="1" customWidth="1"/>
    <col min="14863" max="14863" width="3.7109375" style="493" customWidth="1"/>
    <col min="14864" max="14864" width="11.140625" style="493" bestFit="1" customWidth="1"/>
    <col min="14865" max="14866" width="10.5703125" style="493"/>
    <col min="14867" max="14867" width="11.140625" style="493" customWidth="1"/>
    <col min="14868" max="15097" width="10.5703125" style="493"/>
    <col min="15098" max="15105" width="0" style="493" hidden="1" customWidth="1"/>
    <col min="15106" max="15106" width="3.7109375" style="493" customWidth="1"/>
    <col min="15107" max="15107" width="3.85546875" style="493" customWidth="1"/>
    <col min="15108" max="15108" width="3.7109375" style="493" customWidth="1"/>
    <col min="15109" max="15109" width="12.7109375" style="493" customWidth="1"/>
    <col min="15110" max="15110" width="52.7109375" style="493" customWidth="1"/>
    <col min="15111" max="15114" width="0" style="493" hidden="1" customWidth="1"/>
    <col min="15115" max="15115" width="12.28515625" style="493" customWidth="1"/>
    <col min="15116" max="15116" width="6.42578125" style="493" customWidth="1"/>
    <col min="15117" max="15117" width="12.28515625" style="493" customWidth="1"/>
    <col min="15118" max="15118" width="0" style="493" hidden="1" customWidth="1"/>
    <col min="15119" max="15119" width="3.7109375" style="493" customWidth="1"/>
    <col min="15120" max="15120" width="11.140625" style="493" bestFit="1" customWidth="1"/>
    <col min="15121" max="15122" width="10.5703125" style="493"/>
    <col min="15123" max="15123" width="11.140625" style="493" customWidth="1"/>
    <col min="15124" max="15353" width="10.5703125" style="493"/>
    <col min="15354" max="15361" width="0" style="493" hidden="1" customWidth="1"/>
    <col min="15362" max="15362" width="3.7109375" style="493" customWidth="1"/>
    <col min="15363" max="15363" width="3.85546875" style="493" customWidth="1"/>
    <col min="15364" max="15364" width="3.7109375" style="493" customWidth="1"/>
    <col min="15365" max="15365" width="12.7109375" style="493" customWidth="1"/>
    <col min="15366" max="15366" width="52.7109375" style="493" customWidth="1"/>
    <col min="15367" max="15370" width="0" style="493" hidden="1" customWidth="1"/>
    <col min="15371" max="15371" width="12.28515625" style="493" customWidth="1"/>
    <col min="15372" max="15372" width="6.42578125" style="493" customWidth="1"/>
    <col min="15373" max="15373" width="12.28515625" style="493" customWidth="1"/>
    <col min="15374" max="15374" width="0" style="493" hidden="1" customWidth="1"/>
    <col min="15375" max="15375" width="3.7109375" style="493" customWidth="1"/>
    <col min="15376" max="15376" width="11.140625" style="493" bestFit="1" customWidth="1"/>
    <col min="15377" max="15378" width="10.5703125" style="493"/>
    <col min="15379" max="15379" width="11.140625" style="493" customWidth="1"/>
    <col min="15380" max="15609" width="10.5703125" style="493"/>
    <col min="15610" max="15617" width="0" style="493" hidden="1" customWidth="1"/>
    <col min="15618" max="15618" width="3.7109375" style="493" customWidth="1"/>
    <col min="15619" max="15619" width="3.85546875" style="493" customWidth="1"/>
    <col min="15620" max="15620" width="3.7109375" style="493" customWidth="1"/>
    <col min="15621" max="15621" width="12.7109375" style="493" customWidth="1"/>
    <col min="15622" max="15622" width="52.7109375" style="493" customWidth="1"/>
    <col min="15623" max="15626" width="0" style="493" hidden="1" customWidth="1"/>
    <col min="15627" max="15627" width="12.28515625" style="493" customWidth="1"/>
    <col min="15628" max="15628" width="6.42578125" style="493" customWidth="1"/>
    <col min="15629" max="15629" width="12.28515625" style="493" customWidth="1"/>
    <col min="15630" max="15630" width="0" style="493" hidden="1" customWidth="1"/>
    <col min="15631" max="15631" width="3.7109375" style="493" customWidth="1"/>
    <col min="15632" max="15632" width="11.140625" style="493" bestFit="1" customWidth="1"/>
    <col min="15633" max="15634" width="10.5703125" style="493"/>
    <col min="15635" max="15635" width="11.140625" style="493" customWidth="1"/>
    <col min="15636" max="15865" width="10.5703125" style="493"/>
    <col min="15866" max="15873" width="0" style="493" hidden="1" customWidth="1"/>
    <col min="15874" max="15874" width="3.7109375" style="493" customWidth="1"/>
    <col min="15875" max="15875" width="3.85546875" style="493" customWidth="1"/>
    <col min="15876" max="15876" width="3.7109375" style="493" customWidth="1"/>
    <col min="15877" max="15877" width="12.7109375" style="493" customWidth="1"/>
    <col min="15878" max="15878" width="52.7109375" style="493" customWidth="1"/>
    <col min="15879" max="15882" width="0" style="493" hidden="1" customWidth="1"/>
    <col min="15883" max="15883" width="12.28515625" style="493" customWidth="1"/>
    <col min="15884" max="15884" width="6.42578125" style="493" customWidth="1"/>
    <col min="15885" max="15885" width="12.28515625" style="493" customWidth="1"/>
    <col min="15886" max="15886" width="0" style="493" hidden="1" customWidth="1"/>
    <col min="15887" max="15887" width="3.7109375" style="493" customWidth="1"/>
    <col min="15888" max="15888" width="11.140625" style="493" bestFit="1" customWidth="1"/>
    <col min="15889" max="15890" width="10.5703125" style="493"/>
    <col min="15891" max="15891" width="11.140625" style="493" customWidth="1"/>
    <col min="15892" max="16121" width="10.5703125" style="493"/>
    <col min="16122" max="16129" width="0" style="493" hidden="1" customWidth="1"/>
    <col min="16130" max="16130" width="3.7109375" style="493" customWidth="1"/>
    <col min="16131" max="16131" width="3.85546875" style="493" customWidth="1"/>
    <col min="16132" max="16132" width="3.7109375" style="493" customWidth="1"/>
    <col min="16133" max="16133" width="12.7109375" style="493" customWidth="1"/>
    <col min="16134" max="16134" width="52.7109375" style="493" customWidth="1"/>
    <col min="16135" max="16138" width="0" style="493" hidden="1" customWidth="1"/>
    <col min="16139" max="16139" width="12.28515625" style="493" customWidth="1"/>
    <col min="16140" max="16140" width="6.42578125" style="493" customWidth="1"/>
    <col min="16141" max="16141" width="12.28515625" style="493" customWidth="1"/>
    <col min="16142" max="16142" width="0" style="493" hidden="1" customWidth="1"/>
    <col min="16143" max="16143" width="3.7109375" style="493" customWidth="1"/>
    <col min="16144" max="16144" width="11.140625" style="493" bestFit="1" customWidth="1"/>
    <col min="16145" max="16146" width="10.5703125" style="493"/>
    <col min="16147" max="16147" width="11.140625" style="493" customWidth="1"/>
    <col min="16148" max="16384" width="10.5703125" style="493"/>
  </cols>
  <sheetData>
    <row r="1" spans="1:29" hidden="1">
      <c r="Q1" s="552"/>
      <c r="R1" s="552"/>
    </row>
    <row r="2" spans="1:29" hidden="1">
      <c r="U2" s="552"/>
    </row>
    <row r="3" spans="1:29" hidden="1"/>
    <row r="4" spans="1:29" ht="3" customHeight="1">
      <c r="J4" s="499"/>
      <c r="K4" s="499"/>
      <c r="L4" s="494"/>
      <c r="M4" s="494"/>
      <c r="N4" s="494"/>
      <c r="O4" s="502"/>
      <c r="P4" s="502"/>
      <c r="Q4" s="502"/>
      <c r="R4" s="502"/>
      <c r="S4" s="502"/>
      <c r="T4" s="502"/>
      <c r="U4" s="502"/>
    </row>
    <row r="5" spans="1:29" ht="26.1" customHeight="1">
      <c r="J5" s="499"/>
      <c r="K5" s="499"/>
      <c r="L5" s="1292" t="s">
        <v>717</v>
      </c>
      <c r="M5" s="1292"/>
      <c r="N5" s="1292"/>
      <c r="O5" s="1292"/>
      <c r="P5" s="1292"/>
      <c r="Q5" s="1292"/>
      <c r="R5" s="1292"/>
      <c r="S5" s="1292"/>
      <c r="T5" s="1292"/>
      <c r="U5" s="633"/>
    </row>
    <row r="6" spans="1:29" ht="3" customHeight="1">
      <c r="J6" s="499"/>
      <c r="K6" s="499"/>
      <c r="L6" s="494"/>
      <c r="M6" s="494"/>
      <c r="N6" s="494"/>
      <c r="O6" s="498"/>
      <c r="P6" s="498"/>
      <c r="Q6" s="498"/>
      <c r="R6" s="498"/>
      <c r="S6" s="498"/>
      <c r="T6" s="498"/>
      <c r="U6" s="498"/>
      <c r="V6" s="502"/>
    </row>
    <row r="7" spans="1:29" s="746" customFormat="1" ht="5.25" hidden="1">
      <c r="A7" s="1121"/>
      <c r="B7" s="1121"/>
      <c r="C7" s="1121"/>
      <c r="D7" s="1121"/>
      <c r="E7" s="1121"/>
      <c r="F7" s="1121"/>
      <c r="G7" s="1121"/>
      <c r="H7" s="1121"/>
      <c r="L7" s="1171"/>
      <c r="M7" s="1046"/>
      <c r="O7" s="1298"/>
      <c r="P7" s="1298"/>
      <c r="Q7" s="1298"/>
      <c r="R7" s="1298"/>
      <c r="S7" s="1298"/>
      <c r="T7" s="1298"/>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99" t="str">
        <f>IF(datePr_ch="",IF(datePr="","",datePr),datePr_ch)</f>
        <v>29.04.2022</v>
      </c>
      <c r="P8" s="1299"/>
      <c r="Q8" s="1299"/>
      <c r="R8" s="1299"/>
      <c r="S8" s="1299"/>
      <c r="T8" s="1299"/>
      <c r="U8" s="551"/>
      <c r="V8" s="551"/>
      <c r="W8" s="489"/>
      <c r="X8" s="559"/>
      <c r="Y8" s="559"/>
      <c r="Z8" s="559"/>
      <c r="AA8" s="559"/>
      <c r="AB8" s="559"/>
      <c r="AC8" s="559"/>
    </row>
    <row r="9" spans="1:29"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299" t="str">
        <f>IF(numberPr_ch="",IF(numberPr="","",numberPr),numberPr_ch)</f>
        <v>№2869/05-02, Вх.№3988</v>
      </c>
      <c r="P9" s="1299"/>
      <c r="Q9" s="1299"/>
      <c r="R9" s="1299"/>
      <c r="S9" s="1299"/>
      <c r="T9" s="1299"/>
      <c r="U9" s="551"/>
      <c r="V9" s="551"/>
      <c r="W9" s="489"/>
      <c r="X9" s="559"/>
      <c r="Y9" s="559"/>
      <c r="Z9" s="559"/>
      <c r="AA9" s="559"/>
      <c r="AB9" s="559"/>
      <c r="AC9" s="559"/>
    </row>
    <row r="10" spans="1:29" s="746" customFormat="1" ht="5.25" hidden="1">
      <c r="A10" s="1121"/>
      <c r="B10" s="1121"/>
      <c r="C10" s="1121"/>
      <c r="D10" s="1121"/>
      <c r="E10" s="1121"/>
      <c r="F10" s="1121"/>
      <c r="G10" s="1121"/>
      <c r="H10" s="1121"/>
      <c r="L10" s="1171"/>
      <c r="M10" s="1046"/>
      <c r="O10" s="1298"/>
      <c r="P10" s="1298"/>
      <c r="Q10" s="1298"/>
      <c r="R10" s="1298"/>
      <c r="S10" s="1298"/>
      <c r="T10" s="1298"/>
      <c r="U10" s="780"/>
      <c r="V10" s="780"/>
      <c r="X10" s="1121"/>
      <c r="Y10" s="1121"/>
      <c r="Z10" s="1121"/>
      <c r="AA10" s="1121"/>
      <c r="AB10" s="1121"/>
    </row>
    <row r="11" spans="1:29" s="539" customFormat="1" ht="11.25" hidden="1">
      <c r="A11" s="559"/>
      <c r="B11" s="559"/>
      <c r="C11" s="559"/>
      <c r="D11" s="559"/>
      <c r="E11" s="559"/>
      <c r="F11" s="559"/>
      <c r="G11" s="559"/>
      <c r="H11" s="559"/>
      <c r="L11" s="1293"/>
      <c r="M11" s="1293"/>
      <c r="N11" s="536"/>
      <c r="O11" s="551"/>
      <c r="P11" s="551"/>
      <c r="Q11" s="551"/>
      <c r="R11" s="551"/>
      <c r="S11" s="551"/>
      <c r="T11" s="551"/>
      <c r="U11" s="557" t="s">
        <v>371</v>
      </c>
      <c r="X11" s="559"/>
      <c r="Y11" s="559"/>
      <c r="Z11" s="559"/>
      <c r="AA11" s="559"/>
      <c r="AB11" s="559"/>
      <c r="AC11" s="559"/>
    </row>
    <row r="12" spans="1:29">
      <c r="J12" s="499"/>
      <c r="K12" s="499"/>
      <c r="L12" s="494"/>
      <c r="M12" s="494"/>
      <c r="N12" s="472"/>
      <c r="O12" s="1300"/>
      <c r="P12" s="1300"/>
      <c r="Q12" s="1300"/>
      <c r="R12" s="1300"/>
      <c r="S12" s="1300"/>
      <c r="T12" s="1300"/>
      <c r="U12" s="1300"/>
    </row>
    <row r="13" spans="1:29">
      <c r="J13" s="499"/>
      <c r="K13" s="499"/>
      <c r="L13" s="1232" t="s">
        <v>445</v>
      </c>
      <c r="M13" s="1232"/>
      <c r="N13" s="1232"/>
      <c r="O13" s="1232"/>
      <c r="P13" s="1232"/>
      <c r="Q13" s="1232"/>
      <c r="R13" s="1232"/>
      <c r="S13" s="1232"/>
      <c r="T13" s="1232"/>
      <c r="U13" s="1232"/>
      <c r="V13" s="1232"/>
      <c r="W13" s="1232" t="s">
        <v>446</v>
      </c>
    </row>
    <row r="14" spans="1:29" ht="14.25" customHeight="1">
      <c r="J14" s="499"/>
      <c r="K14" s="499"/>
      <c r="L14" s="1306" t="s">
        <v>91</v>
      </c>
      <c r="M14" s="1306" t="s">
        <v>602</v>
      </c>
      <c r="N14" s="630"/>
      <c r="O14" s="1307" t="s">
        <v>604</v>
      </c>
      <c r="P14" s="1308"/>
      <c r="Q14" s="1308"/>
      <c r="R14" s="1308"/>
      <c r="S14" s="1308"/>
      <c r="T14" s="1309"/>
      <c r="U14" s="1289" t="s">
        <v>339</v>
      </c>
      <c r="V14" s="1303" t="s">
        <v>274</v>
      </c>
      <c r="W14" s="1232"/>
    </row>
    <row r="15" spans="1:29" ht="14.25" customHeight="1">
      <c r="J15" s="499"/>
      <c r="K15" s="499"/>
      <c r="L15" s="1306"/>
      <c r="M15" s="1306"/>
      <c r="N15" s="631"/>
      <c r="O15" s="1312" t="s">
        <v>578</v>
      </c>
      <c r="P15" s="1310" t="s">
        <v>270</v>
      </c>
      <c r="Q15" s="1311"/>
      <c r="R15" s="1286" t="s">
        <v>615</v>
      </c>
      <c r="S15" s="1287"/>
      <c r="T15" s="1288"/>
      <c r="U15" s="1290"/>
      <c r="V15" s="1304"/>
      <c r="W15" s="1232"/>
    </row>
    <row r="16" spans="1:29" ht="33.75" customHeight="1">
      <c r="J16" s="499"/>
      <c r="K16" s="499"/>
      <c r="L16" s="1306"/>
      <c r="M16" s="1306"/>
      <c r="N16" s="632"/>
      <c r="O16" s="1313"/>
      <c r="P16" s="505" t="s">
        <v>579</v>
      </c>
      <c r="Q16" s="505" t="s">
        <v>6</v>
      </c>
      <c r="R16" s="506" t="s">
        <v>273</v>
      </c>
      <c r="S16" s="1301" t="s">
        <v>272</v>
      </c>
      <c r="T16" s="1302"/>
      <c r="U16" s="1291"/>
      <c r="V16" s="1305"/>
      <c r="W16" s="1232"/>
    </row>
    <row r="17" spans="1:29">
      <c r="J17" s="499"/>
      <c r="K17" s="538">
        <v>1</v>
      </c>
      <c r="L17" s="616" t="s">
        <v>92</v>
      </c>
      <c r="M17" s="616" t="s">
        <v>48</v>
      </c>
      <c r="N17" s="618" t="str">
        <f ca="1">OFFSET(N17,0,-1)</f>
        <v>2</v>
      </c>
      <c r="O17" s="617">
        <f ca="1">OFFSET(O17,0,-1)+1</f>
        <v>3</v>
      </c>
      <c r="P17" s="617">
        <f ca="1">OFFSET(P17,0,-1)+1</f>
        <v>4</v>
      </c>
      <c r="Q17" s="617">
        <f ca="1">OFFSET(Q17,0,-1)+1</f>
        <v>5</v>
      </c>
      <c r="R17" s="617">
        <f ca="1">OFFSET(R17,0,-1)+1</f>
        <v>6</v>
      </c>
      <c r="S17" s="1294">
        <f ca="1">OFFSET(S17,0,-1)+1</f>
        <v>7</v>
      </c>
      <c r="T17" s="1294"/>
      <c r="U17" s="617">
        <f ca="1">OFFSET(U17,0,-2)+1</f>
        <v>8</v>
      </c>
      <c r="V17" s="618">
        <f ca="1">OFFSET(V17,0,-1)</f>
        <v>8</v>
      </c>
      <c r="W17" s="617">
        <f ca="1">OFFSET(W17,0,-1)+1</f>
        <v>9</v>
      </c>
    </row>
    <row r="18" spans="1:29" ht="22.5">
      <c r="A18" s="1277">
        <v>1</v>
      </c>
      <c r="B18" s="813"/>
      <c r="C18" s="813"/>
      <c r="D18" s="813"/>
      <c r="E18" s="814"/>
      <c r="F18" s="815"/>
      <c r="G18" s="815"/>
      <c r="H18" s="815"/>
      <c r="I18" s="816"/>
      <c r="J18" s="811"/>
      <c r="K18" s="818"/>
      <c r="L18" s="562" t="e">
        <f ca="1">mergeValue(A18)</f>
        <v>#NAME?</v>
      </c>
      <c r="M18" s="610" t="s">
        <v>19</v>
      </c>
      <c r="N18" s="615"/>
      <c r="O18" s="1278"/>
      <c r="P18" s="1278"/>
      <c r="Q18" s="1278"/>
      <c r="R18" s="1278"/>
      <c r="S18" s="1278"/>
      <c r="T18" s="1278"/>
      <c r="U18" s="1278"/>
      <c r="V18" s="1278"/>
      <c r="W18" s="1129" t="s">
        <v>718</v>
      </c>
      <c r="Y18" s="558"/>
      <c r="Z18" s="558" t="str">
        <f t="shared" ref="Z18:Z31" si="0">IF(M18="","",M18 )</f>
        <v>Наименование тарифа</v>
      </c>
      <c r="AA18" s="558"/>
      <c r="AB18" s="558"/>
      <c r="AC18" s="558"/>
    </row>
    <row r="19" spans="1:29" ht="22.5">
      <c r="A19" s="1277"/>
      <c r="B19" s="1277">
        <v>1</v>
      </c>
      <c r="C19" s="813"/>
      <c r="D19" s="813"/>
      <c r="E19" s="815"/>
      <c r="F19" s="815"/>
      <c r="G19" s="815"/>
      <c r="H19" s="815"/>
      <c r="I19" s="810"/>
      <c r="J19" s="809"/>
      <c r="K19" s="812"/>
      <c r="L19" s="562" t="e">
        <f ca="1">mergeValue(A19) &amp;"."&amp; mergeValue(B19)</f>
        <v>#NAME?</v>
      </c>
      <c r="M19" s="516" t="s">
        <v>15</v>
      </c>
      <c r="N19" s="615"/>
      <c r="O19" s="1278"/>
      <c r="P19" s="1278"/>
      <c r="Q19" s="1278"/>
      <c r="R19" s="1278"/>
      <c r="S19" s="1278"/>
      <c r="T19" s="1278"/>
      <c r="U19" s="1278"/>
      <c r="V19" s="1278"/>
      <c r="W19" s="1129" t="s">
        <v>459</v>
      </c>
      <c r="Y19" s="558"/>
      <c r="Z19" s="558" t="str">
        <f t="shared" si="0"/>
        <v>Территория действия тарифа</v>
      </c>
      <c r="AA19" s="558"/>
      <c r="AB19" s="558"/>
      <c r="AC19" s="558"/>
    </row>
    <row r="20" spans="1:29" ht="22.5">
      <c r="A20" s="1277"/>
      <c r="B20" s="1277"/>
      <c r="C20" s="1277">
        <v>1</v>
      </c>
      <c r="D20" s="813"/>
      <c r="E20" s="815"/>
      <c r="F20" s="815"/>
      <c r="G20" s="815"/>
      <c r="H20" s="815"/>
      <c r="I20" s="817"/>
      <c r="J20" s="809"/>
      <c r="K20" s="812"/>
      <c r="L20" s="562" t="e">
        <f ca="1">mergeValue(A20) &amp;"."&amp; mergeValue(B20)&amp;"."&amp; mergeValue(C20)</f>
        <v>#NAME?</v>
      </c>
      <c r="M20" s="517" t="s">
        <v>7</v>
      </c>
      <c r="N20" s="615"/>
      <c r="O20" s="1278"/>
      <c r="P20" s="1278"/>
      <c r="Q20" s="1278"/>
      <c r="R20" s="1278"/>
      <c r="S20" s="1278"/>
      <c r="T20" s="1278"/>
      <c r="U20" s="1278"/>
      <c r="V20" s="1278"/>
      <c r="W20" s="1129" t="s">
        <v>600</v>
      </c>
      <c r="Y20" s="558"/>
      <c r="Z20" s="558" t="str">
        <f t="shared" si="0"/>
        <v xml:space="preserve">Наименование системы теплоснабжения </v>
      </c>
      <c r="AA20" s="558"/>
      <c r="AB20" s="558"/>
      <c r="AC20" s="558"/>
    </row>
    <row r="21" spans="1:29" ht="22.5">
      <c r="A21" s="1277"/>
      <c r="B21" s="1277"/>
      <c r="C21" s="1277"/>
      <c r="D21" s="1277">
        <v>1</v>
      </c>
      <c r="E21" s="815"/>
      <c r="F21" s="815"/>
      <c r="G21" s="815"/>
      <c r="H21" s="815"/>
      <c r="I21" s="817"/>
      <c r="J21" s="809"/>
      <c r="K21" s="812"/>
      <c r="L21" s="562" t="e">
        <f ca="1">mergeValue(A21) &amp;"."&amp; mergeValue(B21)&amp;"."&amp; mergeValue(C21)&amp;"."&amp; mergeValue(D21)</f>
        <v>#NAME?</v>
      </c>
      <c r="M21" s="518" t="s">
        <v>21</v>
      </c>
      <c r="N21" s="615"/>
      <c r="O21" s="1278"/>
      <c r="P21" s="1278"/>
      <c r="Q21" s="1278"/>
      <c r="R21" s="1278"/>
      <c r="S21" s="1278"/>
      <c r="T21" s="1278"/>
      <c r="U21" s="1278"/>
      <c r="V21" s="1278"/>
      <c r="W21" s="1129" t="s">
        <v>601</v>
      </c>
      <c r="Y21" s="558"/>
      <c r="Z21" s="558" t="str">
        <f t="shared" si="0"/>
        <v xml:space="preserve">Источник тепловой энергии  </v>
      </c>
      <c r="AA21" s="558"/>
      <c r="AB21" s="558"/>
      <c r="AC21" s="558"/>
    </row>
    <row r="22" spans="1:29" ht="78.75">
      <c r="A22" s="1277"/>
      <c r="B22" s="1277"/>
      <c r="C22" s="1277"/>
      <c r="D22" s="1277"/>
      <c r="E22" s="1277">
        <v>1</v>
      </c>
      <c r="F22" s="815"/>
      <c r="G22" s="815"/>
      <c r="H22" s="813">
        <v>1</v>
      </c>
      <c r="I22" s="1277">
        <v>1</v>
      </c>
      <c r="J22" s="815"/>
      <c r="K22" s="820"/>
      <c r="L22" s="562" t="e">
        <f ca="1">mergeValue(A22) &amp;"."&amp; mergeValue(B22)&amp;"."&amp; mergeValue(C22)&amp;"."&amp; mergeValue(D22)&amp;"."&amp; mergeValue(E22)</f>
        <v>#NAME?</v>
      </c>
      <c r="M22" s="524" t="s">
        <v>8</v>
      </c>
      <c r="N22" s="615"/>
      <c r="O22" s="1279"/>
      <c r="P22" s="1279"/>
      <c r="Q22" s="1279"/>
      <c r="R22" s="1279"/>
      <c r="S22" s="1279"/>
      <c r="T22" s="1279"/>
      <c r="U22" s="1279"/>
      <c r="V22" s="1279"/>
      <c r="W22" s="1129" t="s">
        <v>719</v>
      </c>
      <c r="Y22" s="558"/>
      <c r="Z22" s="558" t="str">
        <f t="shared" si="0"/>
        <v>Схема подключения теплопотребляющей установки к коллектору источника тепловой энергии</v>
      </c>
      <c r="AA22" s="558"/>
      <c r="AB22" s="558"/>
      <c r="AC22" s="558"/>
    </row>
    <row r="23" spans="1:29" ht="33.75">
      <c r="A23" s="1277"/>
      <c r="B23" s="1277"/>
      <c r="C23" s="1277"/>
      <c r="D23" s="1277"/>
      <c r="E23" s="1277"/>
      <c r="F23" s="1277">
        <v>1</v>
      </c>
      <c r="G23" s="813"/>
      <c r="H23" s="813"/>
      <c r="I23" s="1277"/>
      <c r="J23" s="1277">
        <v>1</v>
      </c>
      <c r="K23" s="821"/>
      <c r="L23" s="562" t="e">
        <f ca="1">mergeValue(A23) &amp;"."&amp; mergeValue(B23)&amp;"."&amp; mergeValue(C23)&amp;"."&amp; mergeValue(D23)&amp;"."&amp; mergeValue(E23)&amp;"."&amp; mergeValue(F23)</f>
        <v>#NAME?</v>
      </c>
      <c r="M23" s="525" t="s">
        <v>9</v>
      </c>
      <c r="N23" s="615"/>
      <c r="O23" s="1280"/>
      <c r="P23" s="1281"/>
      <c r="Q23" s="1281"/>
      <c r="R23" s="1281"/>
      <c r="S23" s="1281"/>
      <c r="T23" s="1281"/>
      <c r="U23" s="1281"/>
      <c r="V23" s="1282"/>
      <c r="W23" s="1129" t="s">
        <v>720</v>
      </c>
      <c r="Y23" s="558"/>
      <c r="Z23" s="558" t="str">
        <f t="shared" si="0"/>
        <v>Группа потребителей</v>
      </c>
      <c r="AA23" s="558"/>
      <c r="AB23" s="558"/>
      <c r="AC23" s="558"/>
    </row>
    <row r="24" spans="1:29" ht="122.1" customHeight="1">
      <c r="A24" s="1277"/>
      <c r="B24" s="1277"/>
      <c r="C24" s="1277"/>
      <c r="D24" s="1277"/>
      <c r="E24" s="1277"/>
      <c r="F24" s="1277"/>
      <c r="G24" s="813">
        <v>1</v>
      </c>
      <c r="H24" s="813"/>
      <c r="I24" s="1277"/>
      <c r="J24" s="1277"/>
      <c r="K24" s="821">
        <v>1</v>
      </c>
      <c r="L24" s="562" t="e">
        <f ca="1">mergeValue(A24) &amp;"."&amp; mergeValue(B24)&amp;"."&amp; mergeValue(C24)&amp;"."&amp; mergeValue(D24)&amp;"."&amp; mergeValue(E24)&amp;"."&amp; mergeValue(F24)&amp;"."&amp; mergeValue(G24)</f>
        <v>#NAME?</v>
      </c>
      <c r="M24" s="1088"/>
      <c r="N24" s="615"/>
      <c r="O24" s="532"/>
      <c r="P24" s="532"/>
      <c r="Q24" s="1040"/>
      <c r="R24" s="1284"/>
      <c r="S24" s="1285" t="s">
        <v>83</v>
      </c>
      <c r="T24" s="1284"/>
      <c r="U24" s="1285" t="s">
        <v>84</v>
      </c>
      <c r="V24" s="532"/>
      <c r="W24" s="1295" t="s">
        <v>721</v>
      </c>
      <c r="X24" s="554" t="e">
        <f ca="1">strCheckDate(O25:V25)</f>
        <v>#NAME?</v>
      </c>
      <c r="Y24" s="558"/>
      <c r="Z24" s="558" t="str">
        <f t="shared" si="0"/>
        <v/>
      </c>
      <c r="AA24" s="558"/>
      <c r="AB24" s="558"/>
      <c r="AC24" s="558"/>
    </row>
    <row r="25" spans="1:29" ht="11.25" hidden="1">
      <c r="A25" s="1277"/>
      <c r="B25" s="1277"/>
      <c r="C25" s="1277"/>
      <c r="D25" s="1277"/>
      <c r="E25" s="1277"/>
      <c r="F25" s="1277"/>
      <c r="G25" s="813"/>
      <c r="H25" s="813"/>
      <c r="I25" s="1277"/>
      <c r="J25" s="1277"/>
      <c r="K25" s="821"/>
      <c r="L25" s="569"/>
      <c r="M25" s="615"/>
      <c r="N25" s="615"/>
      <c r="O25" s="532"/>
      <c r="P25" s="532"/>
      <c r="Q25" s="553" t="str">
        <f>R24 &amp; "-" &amp; T24</f>
        <v>-</v>
      </c>
      <c r="R25" s="1284"/>
      <c r="S25" s="1285"/>
      <c r="T25" s="1284"/>
      <c r="U25" s="1285"/>
      <c r="V25" s="532"/>
      <c r="W25" s="1296"/>
      <c r="Y25" s="558"/>
      <c r="Z25" s="558" t="str">
        <f t="shared" si="0"/>
        <v/>
      </c>
      <c r="AA25" s="558"/>
      <c r="AB25" s="558"/>
      <c r="AC25" s="558"/>
    </row>
    <row r="26" spans="1:29" ht="15" customHeight="1">
      <c r="A26" s="1277"/>
      <c r="B26" s="1277"/>
      <c r="C26" s="1277"/>
      <c r="D26" s="1277"/>
      <c r="E26" s="1277"/>
      <c r="F26" s="1277"/>
      <c r="G26" s="815"/>
      <c r="H26" s="813"/>
      <c r="I26" s="1277"/>
      <c r="J26" s="1277"/>
      <c r="K26" s="820"/>
      <c r="L26" s="508"/>
      <c r="M26" s="527" t="s">
        <v>24</v>
      </c>
      <c r="N26" s="534"/>
      <c r="O26" s="534"/>
      <c r="P26" s="534"/>
      <c r="Q26" s="534"/>
      <c r="R26" s="534"/>
      <c r="S26" s="534"/>
      <c r="T26" s="534"/>
      <c r="U26" s="534"/>
      <c r="V26" s="530"/>
      <c r="W26" s="1297"/>
      <c r="Y26" s="558"/>
      <c r="Z26" s="558" t="str">
        <f t="shared" si="0"/>
        <v>Добавить вид теплоносителя (параметры теплоносителя)</v>
      </c>
      <c r="AA26" s="558"/>
      <c r="AB26" s="558"/>
      <c r="AC26" s="558"/>
    </row>
    <row r="27" spans="1:29" ht="15" customHeight="1">
      <c r="A27" s="1277"/>
      <c r="B27" s="1277"/>
      <c r="C27" s="1277"/>
      <c r="D27" s="1277"/>
      <c r="E27" s="1277"/>
      <c r="F27" s="815"/>
      <c r="G27" s="815"/>
      <c r="H27" s="813"/>
      <c r="I27" s="1277"/>
      <c r="J27" s="815"/>
      <c r="K27" s="820"/>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c r="AC27" s="558"/>
    </row>
    <row r="28" spans="1:29" ht="15" customHeight="1">
      <c r="A28" s="1277"/>
      <c r="B28" s="1277"/>
      <c r="C28" s="1277"/>
      <c r="D28" s="1277"/>
      <c r="E28" s="819"/>
      <c r="F28" s="815"/>
      <c r="G28" s="815"/>
      <c r="H28" s="815"/>
      <c r="I28" s="811"/>
      <c r="J28" s="808"/>
      <c r="K28" s="818"/>
      <c r="L28" s="508"/>
      <c r="M28" s="521" t="s">
        <v>11</v>
      </c>
      <c r="N28" s="534"/>
      <c r="O28" s="534"/>
      <c r="P28" s="534"/>
      <c r="Q28" s="534"/>
      <c r="R28" s="534"/>
      <c r="S28" s="534"/>
      <c r="T28" s="534"/>
      <c r="U28" s="533"/>
      <c r="V28" s="534"/>
      <c r="W28" s="634"/>
      <c r="Y28" s="558"/>
      <c r="Z28" s="558" t="str">
        <f t="shared" si="0"/>
        <v>Добавить схему подключения</v>
      </c>
      <c r="AA28" s="558"/>
      <c r="AB28" s="558"/>
      <c r="AC28" s="558"/>
    </row>
    <row r="29" spans="1:29" ht="15" customHeight="1">
      <c r="A29" s="1277"/>
      <c r="B29" s="1277"/>
      <c r="C29" s="1277"/>
      <c r="D29" s="819"/>
      <c r="E29" s="819"/>
      <c r="F29" s="815"/>
      <c r="G29" s="815"/>
      <c r="H29" s="815"/>
      <c r="I29" s="811"/>
      <c r="J29" s="808"/>
      <c r="K29" s="818"/>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c r="AC29" s="558"/>
    </row>
    <row r="30" spans="1:29" ht="15" customHeight="1">
      <c r="A30" s="1277"/>
      <c r="B30" s="1277"/>
      <c r="C30" s="819"/>
      <c r="D30" s="819"/>
      <c r="E30" s="819"/>
      <c r="F30" s="819"/>
      <c r="G30" s="824"/>
      <c r="H30" s="811"/>
      <c r="I30" s="822"/>
      <c r="J30" s="808"/>
      <c r="K30" s="823"/>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c r="AC30" s="558"/>
    </row>
    <row r="31" spans="1:29" ht="15" customHeight="1">
      <c r="A31" s="1277"/>
      <c r="B31" s="819"/>
      <c r="C31" s="819"/>
      <c r="D31" s="819"/>
      <c r="E31" s="819"/>
      <c r="F31" s="819"/>
      <c r="G31" s="824"/>
      <c r="H31" s="811"/>
      <c r="I31" s="811"/>
      <c r="J31" s="808"/>
      <c r="K31" s="818"/>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c r="AC31" s="558"/>
    </row>
    <row r="32" spans="1:29" s="492" customFormat="1" ht="15" customHeight="1">
      <c r="A32" s="807"/>
      <c r="B32" s="807"/>
      <c r="C32" s="807"/>
      <c r="D32" s="807"/>
      <c r="E32" s="807"/>
      <c r="F32" s="807"/>
      <c r="G32" s="807"/>
      <c r="H32" s="807"/>
      <c r="I32" s="807"/>
      <c r="J32" s="807"/>
      <c r="K32" s="807"/>
      <c r="L32" s="462"/>
      <c r="M32" s="535" t="s">
        <v>308</v>
      </c>
      <c r="N32" s="534"/>
      <c r="O32" s="534"/>
      <c r="P32" s="534"/>
      <c r="Q32" s="534"/>
      <c r="R32" s="534"/>
      <c r="S32" s="534"/>
      <c r="T32" s="534"/>
      <c r="U32" s="533"/>
      <c r="V32" s="534"/>
      <c r="W32" s="634"/>
      <c r="X32" s="556"/>
      <c r="Y32" s="556"/>
      <c r="Z32" s="556"/>
      <c r="AA32" s="556"/>
      <c r="AB32" s="556"/>
      <c r="AC32" s="556"/>
    </row>
    <row r="33" spans="1:29" ht="11.25">
      <c r="A33" s="493"/>
      <c r="B33" s="493"/>
      <c r="C33" s="493"/>
      <c r="D33" s="493"/>
      <c r="E33" s="493"/>
      <c r="F33" s="493"/>
      <c r="G33" s="493"/>
      <c r="H33" s="493"/>
      <c r="I33" s="493"/>
      <c r="J33" s="493"/>
      <c r="K33" s="493"/>
      <c r="X33" s="493"/>
      <c r="Y33" s="493"/>
      <c r="Z33" s="493"/>
      <c r="AA33" s="493"/>
      <c r="AB33" s="493"/>
      <c r="AC33" s="493"/>
    </row>
    <row r="34" spans="1:29" ht="90" customHeight="1">
      <c r="L34" s="1">
        <v>1</v>
      </c>
      <c r="M34" s="1270" t="s">
        <v>722</v>
      </c>
      <c r="N34" s="1270"/>
      <c r="O34" s="1270"/>
      <c r="P34" s="1270"/>
      <c r="Q34" s="1270"/>
      <c r="R34" s="1270"/>
      <c r="S34" s="1270"/>
      <c r="T34" s="1270"/>
      <c r="U34" s="1270"/>
      <c r="V34" s="1270"/>
      <c r="W34" s="1270"/>
    </row>
  </sheetData>
  <sheetProtection password="FA9C" sheet="1" objects="1" scenarios="1" formatColumns="0" formatRows="0"/>
  <dataConsolidate link="1"/>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WVX18:WVX24 WMB18:WMB24 WCF18:WCF24 VSJ18:VSJ24 VIN18:VIN24 UYR18:UYR24 UOV18:UOV24 UEZ18:UEZ24 TVD18:TVD24 TLH18:TLH24 TBL18:TBL24 SRP18:SRP24 SHT18:SHT24 RXX18:RXX24 ROB18:ROB24 REF18:REF24 QUJ18:QUJ24 QKN18:QKN24 QAR18:QAR24 PQV18:PQV24 PGZ18:PGZ24 OXD18:OXD24 ONH18:ONH24 ODL18:ODL24 NTP18:NTP24 NJT18:NJT24 MZX18:MZX24 MQB18:MQB24 MGF18:MGF24 LWJ18:LWJ24 LMN18:LMN24 LCR18:LCR24 KSV18:KSV24 KIZ18:KIZ24 JZD18:JZD24 JPH18:JPH24 JFL18:JFL24 IVP18:IVP24 ILT18:ILT24 IBX18:IBX24 HSB18:HSB24 HIF18:HIF24 GYJ18:GYJ24 GON18:GON24 GER18:GER24 FUV18:FUV24 FKZ18:FKZ24 FBD18:FBD24 ERH18:ERH24 EHL18:EHL24 DXP18:DXP24 DNT18:DNT24 DDX18:DDX24 CUB18:CUB24 CKF18:CKF24 CAJ18:CAJ24 BQN18:BQN24 BGR18:BGR24 AWV18:AWV24 AMZ18:AMZ24 ADD18:ADD24 TH18:TH24 JL18:JL24 JL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JB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JG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U24"/>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3">
    <tabColor theme="0" tint="-0.249977111117893"/>
  </sheetPr>
  <dimension ref="A1:T19"/>
  <sheetViews>
    <sheetView showGridLines="0" topLeftCell="E1" zoomScaleNormal="100" workbookViewId="0"/>
  </sheetViews>
  <sheetFormatPr defaultColWidth="10.5703125" defaultRowHeight="14.25"/>
  <cols>
    <col min="1" max="1" width="3.7109375" style="962" hidden="1" customWidth="1"/>
    <col min="2" max="4" width="3.7109375" style="956" hidden="1" customWidth="1"/>
    <col min="5" max="5" width="3.7109375" style="760" customWidth="1"/>
    <col min="6" max="6" width="9.7109375" style="938" customWidth="1"/>
    <col min="7" max="7" width="37.7109375" style="938" customWidth="1"/>
    <col min="8" max="8" width="66.85546875" style="938" customWidth="1"/>
    <col min="9" max="9" width="115.7109375" style="938" customWidth="1"/>
    <col min="10" max="11" width="10.5703125" style="956"/>
    <col min="12" max="12" width="11.140625" style="956" customWidth="1"/>
    <col min="13" max="20" width="10.5703125" style="956"/>
    <col min="21" max="16384" width="10.5703125" style="938"/>
  </cols>
  <sheetData>
    <row r="1" spans="1:20" ht="3" customHeight="1">
      <c r="A1" s="962" t="s">
        <v>48</v>
      </c>
    </row>
    <row r="2" spans="1:20" ht="22.5">
      <c r="F2" s="1271" t="s">
        <v>470</v>
      </c>
      <c r="G2" s="1272"/>
      <c r="H2" s="1273"/>
      <c r="I2" s="757"/>
    </row>
    <row r="3" spans="1:20" ht="3" customHeight="1"/>
    <row r="4" spans="1:20" s="955" customFormat="1" ht="11.25">
      <c r="A4" s="961"/>
      <c r="B4" s="961"/>
      <c r="C4" s="961"/>
      <c r="D4" s="961"/>
      <c r="F4" s="1232" t="s">
        <v>445</v>
      </c>
      <c r="G4" s="1232"/>
      <c r="H4" s="1232"/>
      <c r="I4" s="1274" t="s">
        <v>446</v>
      </c>
      <c r="J4" s="961"/>
      <c r="K4" s="961"/>
      <c r="L4" s="961"/>
      <c r="M4" s="961"/>
      <c r="N4" s="961"/>
      <c r="O4" s="961"/>
      <c r="P4" s="961"/>
      <c r="Q4" s="961"/>
      <c r="R4" s="961"/>
      <c r="S4" s="961"/>
      <c r="T4" s="961"/>
    </row>
    <row r="5" spans="1:20" s="955" customFormat="1" ht="11.25" customHeight="1">
      <c r="A5" s="961"/>
      <c r="B5" s="961"/>
      <c r="C5" s="961"/>
      <c r="D5" s="961"/>
      <c r="F5" s="970" t="s">
        <v>91</v>
      </c>
      <c r="G5" s="761" t="s">
        <v>448</v>
      </c>
      <c r="H5" s="979" t="s">
        <v>439</v>
      </c>
      <c r="I5" s="1274"/>
      <c r="J5" s="961"/>
      <c r="K5" s="961"/>
      <c r="L5" s="961"/>
      <c r="M5" s="961"/>
      <c r="N5" s="961"/>
      <c r="O5" s="961"/>
      <c r="P5" s="961"/>
      <c r="Q5" s="961"/>
      <c r="R5" s="961"/>
      <c r="S5" s="961"/>
      <c r="T5" s="961"/>
    </row>
    <row r="6" spans="1:20" s="955" customFormat="1" ht="12" customHeight="1">
      <c r="A6" s="961"/>
      <c r="B6" s="961"/>
      <c r="C6" s="961"/>
      <c r="D6" s="961"/>
      <c r="F6" s="762" t="s">
        <v>92</v>
      </c>
      <c r="G6" s="763">
        <v>2</v>
      </c>
      <c r="H6" s="764">
        <v>3</v>
      </c>
      <c r="I6" s="577">
        <v>4</v>
      </c>
      <c r="J6" s="961">
        <v>4</v>
      </c>
      <c r="K6" s="961"/>
      <c r="L6" s="961"/>
      <c r="M6" s="961"/>
      <c r="N6" s="961"/>
      <c r="O6" s="961"/>
      <c r="P6" s="961"/>
      <c r="Q6" s="961"/>
      <c r="R6" s="961"/>
      <c r="S6" s="961"/>
      <c r="T6" s="961"/>
    </row>
    <row r="7" spans="1:20" s="955" customFormat="1" ht="18.75">
      <c r="A7" s="961"/>
      <c r="B7" s="961"/>
      <c r="C7" s="961"/>
      <c r="D7" s="961"/>
      <c r="F7" s="977">
        <v>1</v>
      </c>
      <c r="G7" s="766" t="s">
        <v>471</v>
      </c>
      <c r="H7" s="975" t="str">
        <f>IF(dateCh="","",dateCh)</f>
        <v>05.05.2022</v>
      </c>
      <c r="I7" s="767" t="s">
        <v>472</v>
      </c>
      <c r="J7" s="584"/>
      <c r="K7" s="961"/>
      <c r="L7" s="961"/>
      <c r="M7" s="961"/>
      <c r="N7" s="961"/>
      <c r="O7" s="961"/>
      <c r="P7" s="961"/>
      <c r="Q7" s="961"/>
      <c r="R7" s="961"/>
      <c r="S7" s="961"/>
      <c r="T7" s="961"/>
    </row>
    <row r="8" spans="1:20" s="955" customFormat="1" ht="45">
      <c r="A8" s="1275">
        <v>1</v>
      </c>
      <c r="B8" s="961"/>
      <c r="C8" s="961"/>
      <c r="D8" s="961"/>
      <c r="F8" s="977" t="e">
        <f ca="1">"2." &amp;mergeValue(A8)</f>
        <v>#NAME?</v>
      </c>
      <c r="G8" s="766" t="s">
        <v>473</v>
      </c>
      <c r="H8" s="975"/>
      <c r="I8" s="767" t="s">
        <v>568</v>
      </c>
      <c r="J8" s="584"/>
      <c r="K8" s="961"/>
      <c r="L8" s="961"/>
      <c r="M8" s="961"/>
      <c r="N8" s="961"/>
      <c r="O8" s="961"/>
      <c r="P8" s="961"/>
      <c r="Q8" s="961"/>
      <c r="R8" s="961"/>
      <c r="S8" s="961"/>
      <c r="T8" s="961"/>
    </row>
    <row r="9" spans="1:20" s="955" customFormat="1" ht="22.5">
      <c r="A9" s="1275"/>
      <c r="B9" s="961"/>
      <c r="C9" s="961"/>
      <c r="D9" s="961"/>
      <c r="F9" s="977" t="e">
        <f ca="1">"3." &amp;mergeValue(A9)</f>
        <v>#NAME?</v>
      </c>
      <c r="G9" s="766" t="s">
        <v>474</v>
      </c>
      <c r="H9" s="975"/>
      <c r="I9" s="767" t="s">
        <v>566</v>
      </c>
      <c r="J9" s="584"/>
      <c r="K9" s="961"/>
      <c r="L9" s="961"/>
      <c r="M9" s="961"/>
      <c r="N9" s="961"/>
      <c r="O9" s="961"/>
      <c r="P9" s="961"/>
      <c r="Q9" s="961"/>
      <c r="R9" s="961"/>
      <c r="S9" s="961"/>
      <c r="T9" s="961"/>
    </row>
    <row r="10" spans="1:20" s="955" customFormat="1" ht="22.5">
      <c r="A10" s="1275"/>
      <c r="B10" s="961"/>
      <c r="C10" s="961"/>
      <c r="D10" s="961"/>
      <c r="F10" s="977" t="e">
        <f ca="1">"4."&amp;mergeValue(A10)</f>
        <v>#NAME?</v>
      </c>
      <c r="G10" s="766" t="s">
        <v>475</v>
      </c>
      <c r="H10" s="979" t="s">
        <v>449</v>
      </c>
      <c r="I10" s="767"/>
      <c r="J10" s="584"/>
      <c r="K10" s="961"/>
      <c r="L10" s="961"/>
      <c r="M10" s="961"/>
      <c r="N10" s="961"/>
      <c r="O10" s="961"/>
      <c r="P10" s="961"/>
      <c r="Q10" s="961"/>
      <c r="R10" s="961"/>
      <c r="S10" s="961"/>
      <c r="T10" s="961"/>
    </row>
    <row r="11" spans="1:20" s="955" customFormat="1" ht="18.75">
      <c r="A11" s="1275"/>
      <c r="B11" s="1275">
        <v>1</v>
      </c>
      <c r="C11" s="971"/>
      <c r="D11" s="971"/>
      <c r="F11" s="977" t="e">
        <f ca="1">"4."&amp;mergeValue(A11) &amp;"."&amp;mergeValue(B11)</f>
        <v>#NAME?</v>
      </c>
      <c r="G11" s="778" t="s">
        <v>570</v>
      </c>
      <c r="H11" s="975" t="str">
        <f>IF(region_name="","",region_name)</f>
        <v>Республика Татарстан</v>
      </c>
      <c r="I11" s="767" t="s">
        <v>478</v>
      </c>
      <c r="J11" s="584"/>
      <c r="K11" s="961"/>
      <c r="L11" s="961"/>
      <c r="M11" s="961"/>
      <c r="N11" s="961"/>
      <c r="O11" s="961"/>
      <c r="P11" s="961"/>
      <c r="Q11" s="961"/>
      <c r="R11" s="961"/>
      <c r="S11" s="961"/>
      <c r="T11" s="961"/>
    </row>
    <row r="12" spans="1:20" s="955" customFormat="1" ht="22.5">
      <c r="A12" s="1275"/>
      <c r="B12" s="1275"/>
      <c r="C12" s="1275">
        <v>1</v>
      </c>
      <c r="D12" s="971"/>
      <c r="F12" s="977" t="e">
        <f ca="1">"4."&amp;mergeValue(A12) &amp;"."&amp;mergeValue(B12)&amp;"."&amp;mergeValue(C12)</f>
        <v>#NAME?</v>
      </c>
      <c r="G12" s="768" t="s">
        <v>476</v>
      </c>
      <c r="H12" s="975"/>
      <c r="I12" s="767" t="s">
        <v>479</v>
      </c>
      <c r="J12" s="584"/>
      <c r="K12" s="961"/>
      <c r="L12" s="961"/>
      <c r="M12" s="961"/>
      <c r="N12" s="961"/>
      <c r="O12" s="961"/>
      <c r="P12" s="961"/>
      <c r="Q12" s="961"/>
      <c r="R12" s="961"/>
      <c r="S12" s="961"/>
      <c r="T12" s="961"/>
    </row>
    <row r="13" spans="1:20" s="955" customFormat="1" ht="39" customHeight="1">
      <c r="A13" s="1275"/>
      <c r="B13" s="1275"/>
      <c r="C13" s="1275"/>
      <c r="D13" s="971">
        <v>1</v>
      </c>
      <c r="F13" s="977" t="e">
        <f ca="1">"4."&amp;mergeValue(A13) &amp;"."&amp;mergeValue(B13)&amp;"."&amp;mergeValue(C13)&amp;"."&amp;mergeValue(D13)</f>
        <v>#NAME?</v>
      </c>
      <c r="G13" s="769" t="s">
        <v>477</v>
      </c>
      <c r="H13" s="975"/>
      <c r="I13" s="1276" t="s">
        <v>569</v>
      </c>
      <c r="J13" s="584"/>
      <c r="K13" s="961"/>
      <c r="L13" s="961"/>
      <c r="M13" s="961"/>
      <c r="N13" s="961"/>
      <c r="O13" s="961"/>
      <c r="P13" s="961"/>
      <c r="Q13" s="961"/>
      <c r="R13" s="961"/>
      <c r="S13" s="961"/>
      <c r="T13" s="961"/>
    </row>
    <row r="14" spans="1:20" s="955" customFormat="1" ht="18.75">
      <c r="A14" s="1275"/>
      <c r="B14" s="1275"/>
      <c r="C14" s="1275"/>
      <c r="D14" s="971"/>
      <c r="F14" s="770"/>
      <c r="G14" s="948" t="s">
        <v>4</v>
      </c>
      <c r="H14" s="593"/>
      <c r="I14" s="1276"/>
      <c r="J14" s="584"/>
      <c r="K14" s="961"/>
      <c r="L14" s="961"/>
      <c r="M14" s="961"/>
      <c r="N14" s="961"/>
      <c r="O14" s="961"/>
      <c r="P14" s="961"/>
      <c r="Q14" s="961"/>
      <c r="R14" s="961"/>
      <c r="S14" s="961"/>
      <c r="T14" s="961"/>
    </row>
    <row r="15" spans="1:20" s="955" customFormat="1" ht="18.75">
      <c r="A15" s="1275"/>
      <c r="B15" s="1275"/>
      <c r="C15" s="971"/>
      <c r="D15" s="971"/>
      <c r="F15" s="603"/>
      <c r="G15" s="546" t="s">
        <v>401</v>
      </c>
      <c r="H15" s="604"/>
      <c r="I15" s="605"/>
      <c r="J15" s="584"/>
      <c r="K15" s="961"/>
      <c r="L15" s="961"/>
      <c r="M15" s="961"/>
      <c r="N15" s="961"/>
      <c r="O15" s="961"/>
      <c r="P15" s="961"/>
      <c r="Q15" s="961"/>
      <c r="R15" s="961"/>
      <c r="S15" s="961"/>
      <c r="T15" s="961"/>
    </row>
    <row r="16" spans="1:20" s="955" customFormat="1" ht="18.75">
      <c r="A16" s="1275"/>
      <c r="B16" s="961"/>
      <c r="C16" s="961"/>
      <c r="D16" s="961"/>
      <c r="F16" s="770"/>
      <c r="G16" s="696" t="s">
        <v>483</v>
      </c>
      <c r="H16" s="771"/>
      <c r="I16" s="772"/>
      <c r="J16" s="584"/>
      <c r="K16" s="961"/>
      <c r="L16" s="961"/>
      <c r="M16" s="961"/>
      <c r="N16" s="961"/>
      <c r="O16" s="961"/>
      <c r="P16" s="961"/>
      <c r="Q16" s="961"/>
      <c r="R16" s="961"/>
      <c r="S16" s="961"/>
      <c r="T16" s="961"/>
    </row>
    <row r="17" spans="1:20" s="955" customFormat="1" ht="18.75">
      <c r="A17" s="961"/>
      <c r="B17" s="961"/>
      <c r="C17" s="961"/>
      <c r="D17" s="961"/>
      <c r="F17" s="770"/>
      <c r="G17" s="699" t="s">
        <v>482</v>
      </c>
      <c r="H17" s="771"/>
      <c r="I17" s="772"/>
      <c r="J17" s="584"/>
      <c r="K17" s="961"/>
      <c r="L17" s="961"/>
      <c r="M17" s="961"/>
      <c r="N17" s="961"/>
      <c r="O17" s="961"/>
      <c r="P17" s="961"/>
      <c r="Q17" s="961"/>
      <c r="R17" s="961"/>
      <c r="S17" s="961"/>
      <c r="T17" s="961"/>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70" t="s">
        <v>571</v>
      </c>
      <c r="H19" s="1270"/>
      <c r="I19" s="931"/>
      <c r="J19" s="736"/>
      <c r="K19" s="736"/>
      <c r="L19" s="736"/>
      <c r="M19" s="736"/>
      <c r="N19" s="736"/>
      <c r="O19" s="736"/>
      <c r="P19" s="736"/>
      <c r="Q19" s="736"/>
      <c r="R19" s="736"/>
      <c r="S19" s="736"/>
      <c r="T19" s="73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3">
    <tabColor rgb="FFEAEBEE"/>
    <pageSetUpPr fitToPage="1"/>
  </sheetPr>
  <dimension ref="A1:AJ34"/>
  <sheetViews>
    <sheetView showGridLines="0" topLeftCell="I4" zoomScaleNormal="100" workbookViewId="0"/>
  </sheetViews>
  <sheetFormatPr defaultColWidth="10.5703125" defaultRowHeight="14.25"/>
  <cols>
    <col min="1" max="6" width="10.5703125" style="956" hidden="1" customWidth="1"/>
    <col min="7" max="8" width="9.140625" style="962" hidden="1" customWidth="1"/>
    <col min="9" max="9" width="3.7109375" style="944" customWidth="1"/>
    <col min="10" max="11" width="3.7109375" style="760" customWidth="1"/>
    <col min="12" max="12" width="12.7109375" style="938" customWidth="1"/>
    <col min="13" max="13" width="44.7109375" style="938" customWidth="1"/>
    <col min="14" max="14" width="1.7109375" style="938" hidden="1" customWidth="1"/>
    <col min="15" max="15" width="29.7109375" style="938" hidden="1" customWidth="1"/>
    <col min="16" max="17" width="23.7109375" style="938" hidden="1" customWidth="1"/>
    <col min="18" max="18" width="11.7109375" style="938" customWidth="1"/>
    <col min="19" max="19" width="3.7109375" style="938" customWidth="1"/>
    <col min="20" max="20" width="11.7109375" style="938" customWidth="1"/>
    <col min="21" max="21" width="8.5703125" style="938" hidden="1" customWidth="1"/>
    <col min="22" max="22" width="4.7109375" style="938" customWidth="1"/>
    <col min="23" max="23" width="115.7109375" style="938" customWidth="1"/>
    <col min="24" max="25" width="10.5703125" style="956"/>
    <col min="26" max="26" width="11.140625" style="956" customWidth="1"/>
    <col min="27" max="34" width="10.5703125" style="956"/>
    <col min="35" max="256" width="10.5703125" style="938"/>
    <col min="257" max="264" width="0" style="938" hidden="1" customWidth="1"/>
    <col min="265" max="265" width="3.7109375" style="938" customWidth="1"/>
    <col min="266" max="266" width="3.85546875" style="938" customWidth="1"/>
    <col min="267" max="267" width="3.7109375" style="938" customWidth="1"/>
    <col min="268" max="268" width="12.7109375" style="938" customWidth="1"/>
    <col min="269" max="269" width="52.7109375" style="938" customWidth="1"/>
    <col min="270" max="273" width="0" style="938" hidden="1" customWidth="1"/>
    <col min="274" max="274" width="12.28515625" style="938" customWidth="1"/>
    <col min="275" max="275" width="6.42578125" style="938" customWidth="1"/>
    <col min="276" max="276" width="12.28515625" style="938" customWidth="1"/>
    <col min="277" max="277" width="0" style="938" hidden="1" customWidth="1"/>
    <col min="278" max="278" width="3.7109375" style="938" customWidth="1"/>
    <col min="279" max="279" width="11.140625" style="938" bestFit="1" customWidth="1"/>
    <col min="280" max="281" width="10.5703125" style="938"/>
    <col min="282" max="282" width="11.140625" style="938" customWidth="1"/>
    <col min="283" max="512" width="10.5703125" style="938"/>
    <col min="513" max="520" width="0" style="938" hidden="1" customWidth="1"/>
    <col min="521" max="521" width="3.7109375" style="938" customWidth="1"/>
    <col min="522" max="522" width="3.85546875" style="938" customWidth="1"/>
    <col min="523" max="523" width="3.7109375" style="938" customWidth="1"/>
    <col min="524" max="524" width="12.7109375" style="938" customWidth="1"/>
    <col min="525" max="525" width="52.7109375" style="938" customWidth="1"/>
    <col min="526" max="529" width="0" style="938" hidden="1" customWidth="1"/>
    <col min="530" max="530" width="12.28515625" style="938" customWidth="1"/>
    <col min="531" max="531" width="6.42578125" style="938" customWidth="1"/>
    <col min="532" max="532" width="12.28515625" style="938" customWidth="1"/>
    <col min="533" max="533" width="0" style="938" hidden="1" customWidth="1"/>
    <col min="534" max="534" width="3.7109375" style="938" customWidth="1"/>
    <col min="535" max="535" width="11.140625" style="938" bestFit="1" customWidth="1"/>
    <col min="536" max="537" width="10.5703125" style="938"/>
    <col min="538" max="538" width="11.140625" style="938" customWidth="1"/>
    <col min="539" max="768" width="10.5703125" style="938"/>
    <col min="769" max="776" width="0" style="938" hidden="1" customWidth="1"/>
    <col min="777" max="777" width="3.7109375" style="938" customWidth="1"/>
    <col min="778" max="778" width="3.85546875" style="938" customWidth="1"/>
    <col min="779" max="779" width="3.7109375" style="938" customWidth="1"/>
    <col min="780" max="780" width="12.7109375" style="938" customWidth="1"/>
    <col min="781" max="781" width="52.7109375" style="938" customWidth="1"/>
    <col min="782" max="785" width="0" style="938" hidden="1" customWidth="1"/>
    <col min="786" max="786" width="12.28515625" style="938" customWidth="1"/>
    <col min="787" max="787" width="6.42578125" style="938" customWidth="1"/>
    <col min="788" max="788" width="12.28515625" style="938" customWidth="1"/>
    <col min="789" max="789" width="0" style="938" hidden="1" customWidth="1"/>
    <col min="790" max="790" width="3.7109375" style="938" customWidth="1"/>
    <col min="791" max="791" width="11.140625" style="938" bestFit="1" customWidth="1"/>
    <col min="792" max="793" width="10.5703125" style="938"/>
    <col min="794" max="794" width="11.140625" style="938" customWidth="1"/>
    <col min="795" max="1024" width="10.5703125" style="938"/>
    <col min="1025" max="1032" width="0" style="938" hidden="1" customWidth="1"/>
    <col min="1033" max="1033" width="3.7109375" style="938" customWidth="1"/>
    <col min="1034" max="1034" width="3.85546875" style="938" customWidth="1"/>
    <col min="1035" max="1035" width="3.7109375" style="938" customWidth="1"/>
    <col min="1036" max="1036" width="12.7109375" style="938" customWidth="1"/>
    <col min="1037" max="1037" width="52.7109375" style="938" customWidth="1"/>
    <col min="1038" max="1041" width="0" style="938" hidden="1" customWidth="1"/>
    <col min="1042" max="1042" width="12.28515625" style="938" customWidth="1"/>
    <col min="1043" max="1043" width="6.42578125" style="938" customWidth="1"/>
    <col min="1044" max="1044" width="12.28515625" style="938" customWidth="1"/>
    <col min="1045" max="1045" width="0" style="938" hidden="1" customWidth="1"/>
    <col min="1046" max="1046" width="3.7109375" style="938" customWidth="1"/>
    <col min="1047" max="1047" width="11.140625" style="938" bestFit="1" customWidth="1"/>
    <col min="1048" max="1049" width="10.5703125" style="938"/>
    <col min="1050" max="1050" width="11.140625" style="938" customWidth="1"/>
    <col min="1051" max="1280" width="10.5703125" style="938"/>
    <col min="1281" max="1288" width="0" style="938" hidden="1" customWidth="1"/>
    <col min="1289" max="1289" width="3.7109375" style="938" customWidth="1"/>
    <col min="1290" max="1290" width="3.85546875" style="938" customWidth="1"/>
    <col min="1291" max="1291" width="3.7109375" style="938" customWidth="1"/>
    <col min="1292" max="1292" width="12.7109375" style="938" customWidth="1"/>
    <col min="1293" max="1293" width="52.7109375" style="938" customWidth="1"/>
    <col min="1294" max="1297" width="0" style="938" hidden="1" customWidth="1"/>
    <col min="1298" max="1298" width="12.28515625" style="938" customWidth="1"/>
    <col min="1299" max="1299" width="6.42578125" style="938" customWidth="1"/>
    <col min="1300" max="1300" width="12.28515625" style="938" customWidth="1"/>
    <col min="1301" max="1301" width="0" style="938" hidden="1" customWidth="1"/>
    <col min="1302" max="1302" width="3.7109375" style="938" customWidth="1"/>
    <col min="1303" max="1303" width="11.140625" style="938" bestFit="1" customWidth="1"/>
    <col min="1304" max="1305" width="10.5703125" style="938"/>
    <col min="1306" max="1306" width="11.140625" style="938" customWidth="1"/>
    <col min="1307" max="1536" width="10.5703125" style="938"/>
    <col min="1537" max="1544" width="0" style="938" hidden="1" customWidth="1"/>
    <col min="1545" max="1545" width="3.7109375" style="938" customWidth="1"/>
    <col min="1546" max="1546" width="3.85546875" style="938" customWidth="1"/>
    <col min="1547" max="1547" width="3.7109375" style="938" customWidth="1"/>
    <col min="1548" max="1548" width="12.7109375" style="938" customWidth="1"/>
    <col min="1549" max="1549" width="52.7109375" style="938" customWidth="1"/>
    <col min="1550" max="1553" width="0" style="938" hidden="1" customWidth="1"/>
    <col min="1554" max="1554" width="12.28515625" style="938" customWidth="1"/>
    <col min="1555" max="1555" width="6.42578125" style="938" customWidth="1"/>
    <col min="1556" max="1556" width="12.28515625" style="938" customWidth="1"/>
    <col min="1557" max="1557" width="0" style="938" hidden="1" customWidth="1"/>
    <col min="1558" max="1558" width="3.7109375" style="938" customWidth="1"/>
    <col min="1559" max="1559" width="11.140625" style="938" bestFit="1" customWidth="1"/>
    <col min="1560" max="1561" width="10.5703125" style="938"/>
    <col min="1562" max="1562" width="11.140625" style="938" customWidth="1"/>
    <col min="1563" max="1792" width="10.5703125" style="938"/>
    <col min="1793" max="1800" width="0" style="938" hidden="1" customWidth="1"/>
    <col min="1801" max="1801" width="3.7109375" style="938" customWidth="1"/>
    <col min="1802" max="1802" width="3.85546875" style="938" customWidth="1"/>
    <col min="1803" max="1803" width="3.7109375" style="938" customWidth="1"/>
    <col min="1804" max="1804" width="12.7109375" style="938" customWidth="1"/>
    <col min="1805" max="1805" width="52.7109375" style="938" customWidth="1"/>
    <col min="1806" max="1809" width="0" style="938" hidden="1" customWidth="1"/>
    <col min="1810" max="1810" width="12.28515625" style="938" customWidth="1"/>
    <col min="1811" max="1811" width="6.42578125" style="938" customWidth="1"/>
    <col min="1812" max="1812" width="12.28515625" style="938" customWidth="1"/>
    <col min="1813" max="1813" width="0" style="938" hidden="1" customWidth="1"/>
    <col min="1814" max="1814" width="3.7109375" style="938" customWidth="1"/>
    <col min="1815" max="1815" width="11.140625" style="938" bestFit="1" customWidth="1"/>
    <col min="1816" max="1817" width="10.5703125" style="938"/>
    <col min="1818" max="1818" width="11.140625" style="938" customWidth="1"/>
    <col min="1819" max="2048" width="10.5703125" style="938"/>
    <col min="2049" max="2056" width="0" style="938" hidden="1" customWidth="1"/>
    <col min="2057" max="2057" width="3.7109375" style="938" customWidth="1"/>
    <col min="2058" max="2058" width="3.85546875" style="938" customWidth="1"/>
    <col min="2059" max="2059" width="3.7109375" style="938" customWidth="1"/>
    <col min="2060" max="2060" width="12.7109375" style="938" customWidth="1"/>
    <col min="2061" max="2061" width="52.7109375" style="938" customWidth="1"/>
    <col min="2062" max="2065" width="0" style="938" hidden="1" customWidth="1"/>
    <col min="2066" max="2066" width="12.28515625" style="938" customWidth="1"/>
    <col min="2067" max="2067" width="6.42578125" style="938" customWidth="1"/>
    <col min="2068" max="2068" width="12.28515625" style="938" customWidth="1"/>
    <col min="2069" max="2069" width="0" style="938" hidden="1" customWidth="1"/>
    <col min="2070" max="2070" width="3.7109375" style="938" customWidth="1"/>
    <col min="2071" max="2071" width="11.140625" style="938" bestFit="1" customWidth="1"/>
    <col min="2072" max="2073" width="10.5703125" style="938"/>
    <col min="2074" max="2074" width="11.140625" style="938" customWidth="1"/>
    <col min="2075" max="2304" width="10.5703125" style="938"/>
    <col min="2305" max="2312" width="0" style="938" hidden="1" customWidth="1"/>
    <col min="2313" max="2313" width="3.7109375" style="938" customWidth="1"/>
    <col min="2314" max="2314" width="3.85546875" style="938" customWidth="1"/>
    <col min="2315" max="2315" width="3.7109375" style="938" customWidth="1"/>
    <col min="2316" max="2316" width="12.7109375" style="938" customWidth="1"/>
    <col min="2317" max="2317" width="52.7109375" style="938" customWidth="1"/>
    <col min="2318" max="2321" width="0" style="938" hidden="1" customWidth="1"/>
    <col min="2322" max="2322" width="12.28515625" style="938" customWidth="1"/>
    <col min="2323" max="2323" width="6.42578125" style="938" customWidth="1"/>
    <col min="2324" max="2324" width="12.28515625" style="938" customWidth="1"/>
    <col min="2325" max="2325" width="0" style="938" hidden="1" customWidth="1"/>
    <col min="2326" max="2326" width="3.7109375" style="938" customWidth="1"/>
    <col min="2327" max="2327" width="11.140625" style="938" bestFit="1" customWidth="1"/>
    <col min="2328" max="2329" width="10.5703125" style="938"/>
    <col min="2330" max="2330" width="11.140625" style="938" customWidth="1"/>
    <col min="2331" max="2560" width="10.5703125" style="938"/>
    <col min="2561" max="2568" width="0" style="938" hidden="1" customWidth="1"/>
    <col min="2569" max="2569" width="3.7109375" style="938" customWidth="1"/>
    <col min="2570" max="2570" width="3.85546875" style="938" customWidth="1"/>
    <col min="2571" max="2571" width="3.7109375" style="938" customWidth="1"/>
    <col min="2572" max="2572" width="12.7109375" style="938" customWidth="1"/>
    <col min="2573" max="2573" width="52.7109375" style="938" customWidth="1"/>
    <col min="2574" max="2577" width="0" style="938" hidden="1" customWidth="1"/>
    <col min="2578" max="2578" width="12.28515625" style="938" customWidth="1"/>
    <col min="2579" max="2579" width="6.42578125" style="938" customWidth="1"/>
    <col min="2580" max="2580" width="12.28515625" style="938" customWidth="1"/>
    <col min="2581" max="2581" width="0" style="938" hidden="1" customWidth="1"/>
    <col min="2582" max="2582" width="3.7109375" style="938" customWidth="1"/>
    <col min="2583" max="2583" width="11.140625" style="938" bestFit="1" customWidth="1"/>
    <col min="2584" max="2585" width="10.5703125" style="938"/>
    <col min="2586" max="2586" width="11.140625" style="938" customWidth="1"/>
    <col min="2587" max="2816" width="10.5703125" style="938"/>
    <col min="2817" max="2824" width="0" style="938" hidden="1" customWidth="1"/>
    <col min="2825" max="2825" width="3.7109375" style="938" customWidth="1"/>
    <col min="2826" max="2826" width="3.85546875" style="938" customWidth="1"/>
    <col min="2827" max="2827" width="3.7109375" style="938" customWidth="1"/>
    <col min="2828" max="2828" width="12.7109375" style="938" customWidth="1"/>
    <col min="2829" max="2829" width="52.7109375" style="938" customWidth="1"/>
    <col min="2830" max="2833" width="0" style="938" hidden="1" customWidth="1"/>
    <col min="2834" max="2834" width="12.28515625" style="938" customWidth="1"/>
    <col min="2835" max="2835" width="6.42578125" style="938" customWidth="1"/>
    <col min="2836" max="2836" width="12.28515625" style="938" customWidth="1"/>
    <col min="2837" max="2837" width="0" style="938" hidden="1" customWidth="1"/>
    <col min="2838" max="2838" width="3.7109375" style="938" customWidth="1"/>
    <col min="2839" max="2839" width="11.140625" style="938" bestFit="1" customWidth="1"/>
    <col min="2840" max="2841" width="10.5703125" style="938"/>
    <col min="2842" max="2842" width="11.140625" style="938" customWidth="1"/>
    <col min="2843" max="3072" width="10.5703125" style="938"/>
    <col min="3073" max="3080" width="0" style="938" hidden="1" customWidth="1"/>
    <col min="3081" max="3081" width="3.7109375" style="938" customWidth="1"/>
    <col min="3082" max="3082" width="3.85546875" style="938" customWidth="1"/>
    <col min="3083" max="3083" width="3.7109375" style="938" customWidth="1"/>
    <col min="3084" max="3084" width="12.7109375" style="938" customWidth="1"/>
    <col min="3085" max="3085" width="52.7109375" style="938" customWidth="1"/>
    <col min="3086" max="3089" width="0" style="938" hidden="1" customWidth="1"/>
    <col min="3090" max="3090" width="12.28515625" style="938" customWidth="1"/>
    <col min="3091" max="3091" width="6.42578125" style="938" customWidth="1"/>
    <col min="3092" max="3092" width="12.28515625" style="938" customWidth="1"/>
    <col min="3093" max="3093" width="0" style="938" hidden="1" customWidth="1"/>
    <col min="3094" max="3094" width="3.7109375" style="938" customWidth="1"/>
    <col min="3095" max="3095" width="11.140625" style="938" bestFit="1" customWidth="1"/>
    <col min="3096" max="3097" width="10.5703125" style="938"/>
    <col min="3098" max="3098" width="11.140625" style="938" customWidth="1"/>
    <col min="3099" max="3328" width="10.5703125" style="938"/>
    <col min="3329" max="3336" width="0" style="938" hidden="1" customWidth="1"/>
    <col min="3337" max="3337" width="3.7109375" style="938" customWidth="1"/>
    <col min="3338" max="3338" width="3.85546875" style="938" customWidth="1"/>
    <col min="3339" max="3339" width="3.7109375" style="938" customWidth="1"/>
    <col min="3340" max="3340" width="12.7109375" style="938" customWidth="1"/>
    <col min="3341" max="3341" width="52.7109375" style="938" customWidth="1"/>
    <col min="3342" max="3345" width="0" style="938" hidden="1" customWidth="1"/>
    <col min="3346" max="3346" width="12.28515625" style="938" customWidth="1"/>
    <col min="3347" max="3347" width="6.42578125" style="938" customWidth="1"/>
    <col min="3348" max="3348" width="12.28515625" style="938" customWidth="1"/>
    <col min="3349" max="3349" width="0" style="938" hidden="1" customWidth="1"/>
    <col min="3350" max="3350" width="3.7109375" style="938" customWidth="1"/>
    <col min="3351" max="3351" width="11.140625" style="938" bestFit="1" customWidth="1"/>
    <col min="3352" max="3353" width="10.5703125" style="938"/>
    <col min="3354" max="3354" width="11.140625" style="938" customWidth="1"/>
    <col min="3355" max="3584" width="10.5703125" style="938"/>
    <col min="3585" max="3592" width="0" style="938" hidden="1" customWidth="1"/>
    <col min="3593" max="3593" width="3.7109375" style="938" customWidth="1"/>
    <col min="3594" max="3594" width="3.85546875" style="938" customWidth="1"/>
    <col min="3595" max="3595" width="3.7109375" style="938" customWidth="1"/>
    <col min="3596" max="3596" width="12.7109375" style="938" customWidth="1"/>
    <col min="3597" max="3597" width="52.7109375" style="938" customWidth="1"/>
    <col min="3598" max="3601" width="0" style="938" hidden="1" customWidth="1"/>
    <col min="3602" max="3602" width="12.28515625" style="938" customWidth="1"/>
    <col min="3603" max="3603" width="6.42578125" style="938" customWidth="1"/>
    <col min="3604" max="3604" width="12.28515625" style="938" customWidth="1"/>
    <col min="3605" max="3605" width="0" style="938" hidden="1" customWidth="1"/>
    <col min="3606" max="3606" width="3.7109375" style="938" customWidth="1"/>
    <col min="3607" max="3607" width="11.140625" style="938" bestFit="1" customWidth="1"/>
    <col min="3608" max="3609" width="10.5703125" style="938"/>
    <col min="3610" max="3610" width="11.140625" style="938" customWidth="1"/>
    <col min="3611" max="3840" width="10.5703125" style="938"/>
    <col min="3841" max="3848" width="0" style="938" hidden="1" customWidth="1"/>
    <col min="3849" max="3849" width="3.7109375" style="938" customWidth="1"/>
    <col min="3850" max="3850" width="3.85546875" style="938" customWidth="1"/>
    <col min="3851" max="3851" width="3.7109375" style="938" customWidth="1"/>
    <col min="3852" max="3852" width="12.7109375" style="938" customWidth="1"/>
    <col min="3853" max="3853" width="52.7109375" style="938" customWidth="1"/>
    <col min="3854" max="3857" width="0" style="938" hidden="1" customWidth="1"/>
    <col min="3858" max="3858" width="12.28515625" style="938" customWidth="1"/>
    <col min="3859" max="3859" width="6.42578125" style="938" customWidth="1"/>
    <col min="3860" max="3860" width="12.28515625" style="938" customWidth="1"/>
    <col min="3861" max="3861" width="0" style="938" hidden="1" customWidth="1"/>
    <col min="3862" max="3862" width="3.7109375" style="938" customWidth="1"/>
    <col min="3863" max="3863" width="11.140625" style="938" bestFit="1" customWidth="1"/>
    <col min="3864" max="3865" width="10.5703125" style="938"/>
    <col min="3866" max="3866" width="11.140625" style="938" customWidth="1"/>
    <col min="3867" max="4096" width="10.5703125" style="938"/>
    <col min="4097" max="4104" width="0" style="938" hidden="1" customWidth="1"/>
    <col min="4105" max="4105" width="3.7109375" style="938" customWidth="1"/>
    <col min="4106" max="4106" width="3.85546875" style="938" customWidth="1"/>
    <col min="4107" max="4107" width="3.7109375" style="938" customWidth="1"/>
    <col min="4108" max="4108" width="12.7109375" style="938" customWidth="1"/>
    <col min="4109" max="4109" width="52.7109375" style="938" customWidth="1"/>
    <col min="4110" max="4113" width="0" style="938" hidden="1" customWidth="1"/>
    <col min="4114" max="4114" width="12.28515625" style="938" customWidth="1"/>
    <col min="4115" max="4115" width="6.42578125" style="938" customWidth="1"/>
    <col min="4116" max="4116" width="12.28515625" style="938" customWidth="1"/>
    <col min="4117" max="4117" width="0" style="938" hidden="1" customWidth="1"/>
    <col min="4118" max="4118" width="3.7109375" style="938" customWidth="1"/>
    <col min="4119" max="4119" width="11.140625" style="938" bestFit="1" customWidth="1"/>
    <col min="4120" max="4121" width="10.5703125" style="938"/>
    <col min="4122" max="4122" width="11.140625" style="938" customWidth="1"/>
    <col min="4123" max="4352" width="10.5703125" style="938"/>
    <col min="4353" max="4360" width="0" style="938" hidden="1" customWidth="1"/>
    <col min="4361" max="4361" width="3.7109375" style="938" customWidth="1"/>
    <col min="4362" max="4362" width="3.85546875" style="938" customWidth="1"/>
    <col min="4363" max="4363" width="3.7109375" style="938" customWidth="1"/>
    <col min="4364" max="4364" width="12.7109375" style="938" customWidth="1"/>
    <col min="4365" max="4365" width="52.7109375" style="938" customWidth="1"/>
    <col min="4366" max="4369" width="0" style="938" hidden="1" customWidth="1"/>
    <col min="4370" max="4370" width="12.28515625" style="938" customWidth="1"/>
    <col min="4371" max="4371" width="6.42578125" style="938" customWidth="1"/>
    <col min="4372" max="4372" width="12.28515625" style="938" customWidth="1"/>
    <col min="4373" max="4373" width="0" style="938" hidden="1" customWidth="1"/>
    <col min="4374" max="4374" width="3.7109375" style="938" customWidth="1"/>
    <col min="4375" max="4375" width="11.140625" style="938" bestFit="1" customWidth="1"/>
    <col min="4376" max="4377" width="10.5703125" style="938"/>
    <col min="4378" max="4378" width="11.140625" style="938" customWidth="1"/>
    <col min="4379" max="4608" width="10.5703125" style="938"/>
    <col min="4609" max="4616" width="0" style="938" hidden="1" customWidth="1"/>
    <col min="4617" max="4617" width="3.7109375" style="938" customWidth="1"/>
    <col min="4618" max="4618" width="3.85546875" style="938" customWidth="1"/>
    <col min="4619" max="4619" width="3.7109375" style="938" customWidth="1"/>
    <col min="4620" max="4620" width="12.7109375" style="938" customWidth="1"/>
    <col min="4621" max="4621" width="52.7109375" style="938" customWidth="1"/>
    <col min="4622" max="4625" width="0" style="938" hidden="1" customWidth="1"/>
    <col min="4626" max="4626" width="12.28515625" style="938" customWidth="1"/>
    <col min="4627" max="4627" width="6.42578125" style="938" customWidth="1"/>
    <col min="4628" max="4628" width="12.28515625" style="938" customWidth="1"/>
    <col min="4629" max="4629" width="0" style="938" hidden="1" customWidth="1"/>
    <col min="4630" max="4630" width="3.7109375" style="938" customWidth="1"/>
    <col min="4631" max="4631" width="11.140625" style="938" bestFit="1" customWidth="1"/>
    <col min="4632" max="4633" width="10.5703125" style="938"/>
    <col min="4634" max="4634" width="11.140625" style="938" customWidth="1"/>
    <col min="4635" max="4864" width="10.5703125" style="938"/>
    <col min="4865" max="4872" width="0" style="938" hidden="1" customWidth="1"/>
    <col min="4873" max="4873" width="3.7109375" style="938" customWidth="1"/>
    <col min="4874" max="4874" width="3.85546875" style="938" customWidth="1"/>
    <col min="4875" max="4875" width="3.7109375" style="938" customWidth="1"/>
    <col min="4876" max="4876" width="12.7109375" style="938" customWidth="1"/>
    <col min="4877" max="4877" width="52.7109375" style="938" customWidth="1"/>
    <col min="4878" max="4881" width="0" style="938" hidden="1" customWidth="1"/>
    <col min="4882" max="4882" width="12.28515625" style="938" customWidth="1"/>
    <col min="4883" max="4883" width="6.42578125" style="938" customWidth="1"/>
    <col min="4884" max="4884" width="12.28515625" style="938" customWidth="1"/>
    <col min="4885" max="4885" width="0" style="938" hidden="1" customWidth="1"/>
    <col min="4886" max="4886" width="3.7109375" style="938" customWidth="1"/>
    <col min="4887" max="4887" width="11.140625" style="938" bestFit="1" customWidth="1"/>
    <col min="4888" max="4889" width="10.5703125" style="938"/>
    <col min="4890" max="4890" width="11.140625" style="938" customWidth="1"/>
    <col min="4891" max="5120" width="10.5703125" style="938"/>
    <col min="5121" max="5128" width="0" style="938" hidden="1" customWidth="1"/>
    <col min="5129" max="5129" width="3.7109375" style="938" customWidth="1"/>
    <col min="5130" max="5130" width="3.85546875" style="938" customWidth="1"/>
    <col min="5131" max="5131" width="3.7109375" style="938" customWidth="1"/>
    <col min="5132" max="5132" width="12.7109375" style="938" customWidth="1"/>
    <col min="5133" max="5133" width="52.7109375" style="938" customWidth="1"/>
    <col min="5134" max="5137" width="0" style="938" hidden="1" customWidth="1"/>
    <col min="5138" max="5138" width="12.28515625" style="938" customWidth="1"/>
    <col min="5139" max="5139" width="6.42578125" style="938" customWidth="1"/>
    <col min="5140" max="5140" width="12.28515625" style="938" customWidth="1"/>
    <col min="5141" max="5141" width="0" style="938" hidden="1" customWidth="1"/>
    <col min="5142" max="5142" width="3.7109375" style="938" customWidth="1"/>
    <col min="5143" max="5143" width="11.140625" style="938" bestFit="1" customWidth="1"/>
    <col min="5144" max="5145" width="10.5703125" style="938"/>
    <col min="5146" max="5146" width="11.140625" style="938" customWidth="1"/>
    <col min="5147" max="5376" width="10.5703125" style="938"/>
    <col min="5377" max="5384" width="0" style="938" hidden="1" customWidth="1"/>
    <col min="5385" max="5385" width="3.7109375" style="938" customWidth="1"/>
    <col min="5386" max="5386" width="3.85546875" style="938" customWidth="1"/>
    <col min="5387" max="5387" width="3.7109375" style="938" customWidth="1"/>
    <col min="5388" max="5388" width="12.7109375" style="938" customWidth="1"/>
    <col min="5389" max="5389" width="52.7109375" style="938" customWidth="1"/>
    <col min="5390" max="5393" width="0" style="938" hidden="1" customWidth="1"/>
    <col min="5394" max="5394" width="12.28515625" style="938" customWidth="1"/>
    <col min="5395" max="5395" width="6.42578125" style="938" customWidth="1"/>
    <col min="5396" max="5396" width="12.28515625" style="938" customWidth="1"/>
    <col min="5397" max="5397" width="0" style="938" hidden="1" customWidth="1"/>
    <col min="5398" max="5398" width="3.7109375" style="938" customWidth="1"/>
    <col min="5399" max="5399" width="11.140625" style="938" bestFit="1" customWidth="1"/>
    <col min="5400" max="5401" width="10.5703125" style="938"/>
    <col min="5402" max="5402" width="11.140625" style="938" customWidth="1"/>
    <col min="5403" max="5632" width="10.5703125" style="938"/>
    <col min="5633" max="5640" width="0" style="938" hidden="1" customWidth="1"/>
    <col min="5641" max="5641" width="3.7109375" style="938" customWidth="1"/>
    <col min="5642" max="5642" width="3.85546875" style="938" customWidth="1"/>
    <col min="5643" max="5643" width="3.7109375" style="938" customWidth="1"/>
    <col min="5644" max="5644" width="12.7109375" style="938" customWidth="1"/>
    <col min="5645" max="5645" width="52.7109375" style="938" customWidth="1"/>
    <col min="5646" max="5649" width="0" style="938" hidden="1" customWidth="1"/>
    <col min="5650" max="5650" width="12.28515625" style="938" customWidth="1"/>
    <col min="5651" max="5651" width="6.42578125" style="938" customWidth="1"/>
    <col min="5652" max="5652" width="12.28515625" style="938" customWidth="1"/>
    <col min="5653" max="5653" width="0" style="938" hidden="1" customWidth="1"/>
    <col min="5654" max="5654" width="3.7109375" style="938" customWidth="1"/>
    <col min="5655" max="5655" width="11.140625" style="938" bestFit="1" customWidth="1"/>
    <col min="5656" max="5657" width="10.5703125" style="938"/>
    <col min="5658" max="5658" width="11.140625" style="938" customWidth="1"/>
    <col min="5659" max="5888" width="10.5703125" style="938"/>
    <col min="5889" max="5896" width="0" style="938" hidden="1" customWidth="1"/>
    <col min="5897" max="5897" width="3.7109375" style="938" customWidth="1"/>
    <col min="5898" max="5898" width="3.85546875" style="938" customWidth="1"/>
    <col min="5899" max="5899" width="3.7109375" style="938" customWidth="1"/>
    <col min="5900" max="5900" width="12.7109375" style="938" customWidth="1"/>
    <col min="5901" max="5901" width="52.7109375" style="938" customWidth="1"/>
    <col min="5902" max="5905" width="0" style="938" hidden="1" customWidth="1"/>
    <col min="5906" max="5906" width="12.28515625" style="938" customWidth="1"/>
    <col min="5907" max="5907" width="6.42578125" style="938" customWidth="1"/>
    <col min="5908" max="5908" width="12.28515625" style="938" customWidth="1"/>
    <col min="5909" max="5909" width="0" style="938" hidden="1" customWidth="1"/>
    <col min="5910" max="5910" width="3.7109375" style="938" customWidth="1"/>
    <col min="5911" max="5911" width="11.140625" style="938" bestFit="1" customWidth="1"/>
    <col min="5912" max="5913" width="10.5703125" style="938"/>
    <col min="5914" max="5914" width="11.140625" style="938" customWidth="1"/>
    <col min="5915" max="6144" width="10.5703125" style="938"/>
    <col min="6145" max="6152" width="0" style="938" hidden="1" customWidth="1"/>
    <col min="6153" max="6153" width="3.7109375" style="938" customWidth="1"/>
    <col min="6154" max="6154" width="3.85546875" style="938" customWidth="1"/>
    <col min="6155" max="6155" width="3.7109375" style="938" customWidth="1"/>
    <col min="6156" max="6156" width="12.7109375" style="938" customWidth="1"/>
    <col min="6157" max="6157" width="52.7109375" style="938" customWidth="1"/>
    <col min="6158" max="6161" width="0" style="938" hidden="1" customWidth="1"/>
    <col min="6162" max="6162" width="12.28515625" style="938" customWidth="1"/>
    <col min="6163" max="6163" width="6.42578125" style="938" customWidth="1"/>
    <col min="6164" max="6164" width="12.28515625" style="938" customWidth="1"/>
    <col min="6165" max="6165" width="0" style="938" hidden="1" customWidth="1"/>
    <col min="6166" max="6166" width="3.7109375" style="938" customWidth="1"/>
    <col min="6167" max="6167" width="11.140625" style="938" bestFit="1" customWidth="1"/>
    <col min="6168" max="6169" width="10.5703125" style="938"/>
    <col min="6170" max="6170" width="11.140625" style="938" customWidth="1"/>
    <col min="6171" max="6400" width="10.5703125" style="938"/>
    <col min="6401" max="6408" width="0" style="938" hidden="1" customWidth="1"/>
    <col min="6409" max="6409" width="3.7109375" style="938" customWidth="1"/>
    <col min="6410" max="6410" width="3.85546875" style="938" customWidth="1"/>
    <col min="6411" max="6411" width="3.7109375" style="938" customWidth="1"/>
    <col min="6412" max="6412" width="12.7109375" style="938" customWidth="1"/>
    <col min="6413" max="6413" width="52.7109375" style="938" customWidth="1"/>
    <col min="6414" max="6417" width="0" style="938" hidden="1" customWidth="1"/>
    <col min="6418" max="6418" width="12.28515625" style="938" customWidth="1"/>
    <col min="6419" max="6419" width="6.42578125" style="938" customWidth="1"/>
    <col min="6420" max="6420" width="12.28515625" style="938" customWidth="1"/>
    <col min="6421" max="6421" width="0" style="938" hidden="1" customWidth="1"/>
    <col min="6422" max="6422" width="3.7109375" style="938" customWidth="1"/>
    <col min="6423" max="6423" width="11.140625" style="938" bestFit="1" customWidth="1"/>
    <col min="6424" max="6425" width="10.5703125" style="938"/>
    <col min="6426" max="6426" width="11.140625" style="938" customWidth="1"/>
    <col min="6427" max="6656" width="10.5703125" style="938"/>
    <col min="6657" max="6664" width="0" style="938" hidden="1" customWidth="1"/>
    <col min="6665" max="6665" width="3.7109375" style="938" customWidth="1"/>
    <col min="6666" max="6666" width="3.85546875" style="938" customWidth="1"/>
    <col min="6667" max="6667" width="3.7109375" style="938" customWidth="1"/>
    <col min="6668" max="6668" width="12.7109375" style="938" customWidth="1"/>
    <col min="6669" max="6669" width="52.7109375" style="938" customWidth="1"/>
    <col min="6670" max="6673" width="0" style="938" hidden="1" customWidth="1"/>
    <col min="6674" max="6674" width="12.28515625" style="938" customWidth="1"/>
    <col min="6675" max="6675" width="6.42578125" style="938" customWidth="1"/>
    <col min="6676" max="6676" width="12.28515625" style="938" customWidth="1"/>
    <col min="6677" max="6677" width="0" style="938" hidden="1" customWidth="1"/>
    <col min="6678" max="6678" width="3.7109375" style="938" customWidth="1"/>
    <col min="6679" max="6679" width="11.140625" style="938" bestFit="1" customWidth="1"/>
    <col min="6680" max="6681" width="10.5703125" style="938"/>
    <col min="6682" max="6682" width="11.140625" style="938" customWidth="1"/>
    <col min="6683" max="6912" width="10.5703125" style="938"/>
    <col min="6913" max="6920" width="0" style="938" hidden="1" customWidth="1"/>
    <col min="6921" max="6921" width="3.7109375" style="938" customWidth="1"/>
    <col min="6922" max="6922" width="3.85546875" style="938" customWidth="1"/>
    <col min="6923" max="6923" width="3.7109375" style="938" customWidth="1"/>
    <col min="6924" max="6924" width="12.7109375" style="938" customWidth="1"/>
    <col min="6925" max="6925" width="52.7109375" style="938" customWidth="1"/>
    <col min="6926" max="6929" width="0" style="938" hidden="1" customWidth="1"/>
    <col min="6930" max="6930" width="12.28515625" style="938" customWidth="1"/>
    <col min="6931" max="6931" width="6.42578125" style="938" customWidth="1"/>
    <col min="6932" max="6932" width="12.28515625" style="938" customWidth="1"/>
    <col min="6933" max="6933" width="0" style="938" hidden="1" customWidth="1"/>
    <col min="6934" max="6934" width="3.7109375" style="938" customWidth="1"/>
    <col min="6935" max="6935" width="11.140625" style="938" bestFit="1" customWidth="1"/>
    <col min="6936" max="6937" width="10.5703125" style="938"/>
    <col min="6938" max="6938" width="11.140625" style="938" customWidth="1"/>
    <col min="6939" max="7168" width="10.5703125" style="938"/>
    <col min="7169" max="7176" width="0" style="938" hidden="1" customWidth="1"/>
    <col min="7177" max="7177" width="3.7109375" style="938" customWidth="1"/>
    <col min="7178" max="7178" width="3.85546875" style="938" customWidth="1"/>
    <col min="7179" max="7179" width="3.7109375" style="938" customWidth="1"/>
    <col min="7180" max="7180" width="12.7109375" style="938" customWidth="1"/>
    <col min="7181" max="7181" width="52.7109375" style="938" customWidth="1"/>
    <col min="7182" max="7185" width="0" style="938" hidden="1" customWidth="1"/>
    <col min="7186" max="7186" width="12.28515625" style="938" customWidth="1"/>
    <col min="7187" max="7187" width="6.42578125" style="938" customWidth="1"/>
    <col min="7188" max="7188" width="12.28515625" style="938" customWidth="1"/>
    <col min="7189" max="7189" width="0" style="938" hidden="1" customWidth="1"/>
    <col min="7190" max="7190" width="3.7109375" style="938" customWidth="1"/>
    <col min="7191" max="7191" width="11.140625" style="938" bestFit="1" customWidth="1"/>
    <col min="7192" max="7193" width="10.5703125" style="938"/>
    <col min="7194" max="7194" width="11.140625" style="938" customWidth="1"/>
    <col min="7195" max="7424" width="10.5703125" style="938"/>
    <col min="7425" max="7432" width="0" style="938" hidden="1" customWidth="1"/>
    <col min="7433" max="7433" width="3.7109375" style="938" customWidth="1"/>
    <col min="7434" max="7434" width="3.85546875" style="938" customWidth="1"/>
    <col min="7435" max="7435" width="3.7109375" style="938" customWidth="1"/>
    <col min="7436" max="7436" width="12.7109375" style="938" customWidth="1"/>
    <col min="7437" max="7437" width="52.7109375" style="938" customWidth="1"/>
    <col min="7438" max="7441" width="0" style="938" hidden="1" customWidth="1"/>
    <col min="7442" max="7442" width="12.28515625" style="938" customWidth="1"/>
    <col min="7443" max="7443" width="6.42578125" style="938" customWidth="1"/>
    <col min="7444" max="7444" width="12.28515625" style="938" customWidth="1"/>
    <col min="7445" max="7445" width="0" style="938" hidden="1" customWidth="1"/>
    <col min="7446" max="7446" width="3.7109375" style="938" customWidth="1"/>
    <col min="7447" max="7447" width="11.140625" style="938" bestFit="1" customWidth="1"/>
    <col min="7448" max="7449" width="10.5703125" style="938"/>
    <col min="7450" max="7450" width="11.140625" style="938" customWidth="1"/>
    <col min="7451" max="7680" width="10.5703125" style="938"/>
    <col min="7681" max="7688" width="0" style="938" hidden="1" customWidth="1"/>
    <col min="7689" max="7689" width="3.7109375" style="938" customWidth="1"/>
    <col min="7690" max="7690" width="3.85546875" style="938" customWidth="1"/>
    <col min="7691" max="7691" width="3.7109375" style="938" customWidth="1"/>
    <col min="7692" max="7692" width="12.7109375" style="938" customWidth="1"/>
    <col min="7693" max="7693" width="52.7109375" style="938" customWidth="1"/>
    <col min="7694" max="7697" width="0" style="938" hidden="1" customWidth="1"/>
    <col min="7698" max="7698" width="12.28515625" style="938" customWidth="1"/>
    <col min="7699" max="7699" width="6.42578125" style="938" customWidth="1"/>
    <col min="7700" max="7700" width="12.28515625" style="938" customWidth="1"/>
    <col min="7701" max="7701" width="0" style="938" hidden="1" customWidth="1"/>
    <col min="7702" max="7702" width="3.7109375" style="938" customWidth="1"/>
    <col min="7703" max="7703" width="11.140625" style="938" bestFit="1" customWidth="1"/>
    <col min="7704" max="7705" width="10.5703125" style="938"/>
    <col min="7706" max="7706" width="11.140625" style="938" customWidth="1"/>
    <col min="7707" max="7936" width="10.5703125" style="938"/>
    <col min="7937" max="7944" width="0" style="938" hidden="1" customWidth="1"/>
    <col min="7945" max="7945" width="3.7109375" style="938" customWidth="1"/>
    <col min="7946" max="7946" width="3.85546875" style="938" customWidth="1"/>
    <col min="7947" max="7947" width="3.7109375" style="938" customWidth="1"/>
    <col min="7948" max="7948" width="12.7109375" style="938" customWidth="1"/>
    <col min="7949" max="7949" width="52.7109375" style="938" customWidth="1"/>
    <col min="7950" max="7953" width="0" style="938" hidden="1" customWidth="1"/>
    <col min="7954" max="7954" width="12.28515625" style="938" customWidth="1"/>
    <col min="7955" max="7955" width="6.42578125" style="938" customWidth="1"/>
    <col min="7956" max="7956" width="12.28515625" style="938" customWidth="1"/>
    <col min="7957" max="7957" width="0" style="938" hidden="1" customWidth="1"/>
    <col min="7958" max="7958" width="3.7109375" style="938" customWidth="1"/>
    <col min="7959" max="7959" width="11.140625" style="938" bestFit="1" customWidth="1"/>
    <col min="7960" max="7961" width="10.5703125" style="938"/>
    <col min="7962" max="7962" width="11.140625" style="938" customWidth="1"/>
    <col min="7963" max="8192" width="10.5703125" style="938"/>
    <col min="8193" max="8200" width="0" style="938" hidden="1" customWidth="1"/>
    <col min="8201" max="8201" width="3.7109375" style="938" customWidth="1"/>
    <col min="8202" max="8202" width="3.85546875" style="938" customWidth="1"/>
    <col min="8203" max="8203" width="3.7109375" style="938" customWidth="1"/>
    <col min="8204" max="8204" width="12.7109375" style="938" customWidth="1"/>
    <col min="8205" max="8205" width="52.7109375" style="938" customWidth="1"/>
    <col min="8206" max="8209" width="0" style="938" hidden="1" customWidth="1"/>
    <col min="8210" max="8210" width="12.28515625" style="938" customWidth="1"/>
    <col min="8211" max="8211" width="6.42578125" style="938" customWidth="1"/>
    <col min="8212" max="8212" width="12.28515625" style="938" customWidth="1"/>
    <col min="8213" max="8213" width="0" style="938" hidden="1" customWidth="1"/>
    <col min="8214" max="8214" width="3.7109375" style="938" customWidth="1"/>
    <col min="8215" max="8215" width="11.140625" style="938" bestFit="1" customWidth="1"/>
    <col min="8216" max="8217" width="10.5703125" style="938"/>
    <col min="8218" max="8218" width="11.140625" style="938" customWidth="1"/>
    <col min="8219" max="8448" width="10.5703125" style="938"/>
    <col min="8449" max="8456" width="0" style="938" hidden="1" customWidth="1"/>
    <col min="8457" max="8457" width="3.7109375" style="938" customWidth="1"/>
    <col min="8458" max="8458" width="3.85546875" style="938" customWidth="1"/>
    <col min="8459" max="8459" width="3.7109375" style="938" customWidth="1"/>
    <col min="8460" max="8460" width="12.7109375" style="938" customWidth="1"/>
    <col min="8461" max="8461" width="52.7109375" style="938" customWidth="1"/>
    <col min="8462" max="8465" width="0" style="938" hidden="1" customWidth="1"/>
    <col min="8466" max="8466" width="12.28515625" style="938" customWidth="1"/>
    <col min="8467" max="8467" width="6.42578125" style="938" customWidth="1"/>
    <col min="8468" max="8468" width="12.28515625" style="938" customWidth="1"/>
    <col min="8469" max="8469" width="0" style="938" hidden="1" customWidth="1"/>
    <col min="8470" max="8470" width="3.7109375" style="938" customWidth="1"/>
    <col min="8471" max="8471" width="11.140625" style="938" bestFit="1" customWidth="1"/>
    <col min="8472" max="8473" width="10.5703125" style="938"/>
    <col min="8474" max="8474" width="11.140625" style="938" customWidth="1"/>
    <col min="8475" max="8704" width="10.5703125" style="938"/>
    <col min="8705" max="8712" width="0" style="938" hidden="1" customWidth="1"/>
    <col min="8713" max="8713" width="3.7109375" style="938" customWidth="1"/>
    <col min="8714" max="8714" width="3.85546875" style="938" customWidth="1"/>
    <col min="8715" max="8715" width="3.7109375" style="938" customWidth="1"/>
    <col min="8716" max="8716" width="12.7109375" style="938" customWidth="1"/>
    <col min="8717" max="8717" width="52.7109375" style="938" customWidth="1"/>
    <col min="8718" max="8721" width="0" style="938" hidden="1" customWidth="1"/>
    <col min="8722" max="8722" width="12.28515625" style="938" customWidth="1"/>
    <col min="8723" max="8723" width="6.42578125" style="938" customWidth="1"/>
    <col min="8724" max="8724" width="12.28515625" style="938" customWidth="1"/>
    <col min="8725" max="8725" width="0" style="938" hidden="1" customWidth="1"/>
    <col min="8726" max="8726" width="3.7109375" style="938" customWidth="1"/>
    <col min="8727" max="8727" width="11.140625" style="938" bestFit="1" customWidth="1"/>
    <col min="8728" max="8729" width="10.5703125" style="938"/>
    <col min="8730" max="8730" width="11.140625" style="938" customWidth="1"/>
    <col min="8731" max="8960" width="10.5703125" style="938"/>
    <col min="8961" max="8968" width="0" style="938" hidden="1" customWidth="1"/>
    <col min="8969" max="8969" width="3.7109375" style="938" customWidth="1"/>
    <col min="8970" max="8970" width="3.85546875" style="938" customWidth="1"/>
    <col min="8971" max="8971" width="3.7109375" style="938" customWidth="1"/>
    <col min="8972" max="8972" width="12.7109375" style="938" customWidth="1"/>
    <col min="8973" max="8973" width="52.7109375" style="938" customWidth="1"/>
    <col min="8974" max="8977" width="0" style="938" hidden="1" customWidth="1"/>
    <col min="8978" max="8978" width="12.28515625" style="938" customWidth="1"/>
    <col min="8979" max="8979" width="6.42578125" style="938" customWidth="1"/>
    <col min="8980" max="8980" width="12.28515625" style="938" customWidth="1"/>
    <col min="8981" max="8981" width="0" style="938" hidden="1" customWidth="1"/>
    <col min="8982" max="8982" width="3.7109375" style="938" customWidth="1"/>
    <col min="8983" max="8983" width="11.140625" style="938" bestFit="1" customWidth="1"/>
    <col min="8984" max="8985" width="10.5703125" style="938"/>
    <col min="8986" max="8986" width="11.140625" style="938" customWidth="1"/>
    <col min="8987" max="9216" width="10.5703125" style="938"/>
    <col min="9217" max="9224" width="0" style="938" hidden="1" customWidth="1"/>
    <col min="9225" max="9225" width="3.7109375" style="938" customWidth="1"/>
    <col min="9226" max="9226" width="3.85546875" style="938" customWidth="1"/>
    <col min="9227" max="9227" width="3.7109375" style="938" customWidth="1"/>
    <col min="9228" max="9228" width="12.7109375" style="938" customWidth="1"/>
    <col min="9229" max="9229" width="52.7109375" style="938" customWidth="1"/>
    <col min="9230" max="9233" width="0" style="938" hidden="1" customWidth="1"/>
    <col min="9234" max="9234" width="12.28515625" style="938" customWidth="1"/>
    <col min="9235" max="9235" width="6.42578125" style="938" customWidth="1"/>
    <col min="9236" max="9236" width="12.28515625" style="938" customWidth="1"/>
    <col min="9237" max="9237" width="0" style="938" hidden="1" customWidth="1"/>
    <col min="9238" max="9238" width="3.7109375" style="938" customWidth="1"/>
    <col min="9239" max="9239" width="11.140625" style="938" bestFit="1" customWidth="1"/>
    <col min="9240" max="9241" width="10.5703125" style="938"/>
    <col min="9242" max="9242" width="11.140625" style="938" customWidth="1"/>
    <col min="9243" max="9472" width="10.5703125" style="938"/>
    <col min="9473" max="9480" width="0" style="938" hidden="1" customWidth="1"/>
    <col min="9481" max="9481" width="3.7109375" style="938" customWidth="1"/>
    <col min="9482" max="9482" width="3.85546875" style="938" customWidth="1"/>
    <col min="9483" max="9483" width="3.7109375" style="938" customWidth="1"/>
    <col min="9484" max="9484" width="12.7109375" style="938" customWidth="1"/>
    <col min="9485" max="9485" width="52.7109375" style="938" customWidth="1"/>
    <col min="9486" max="9489" width="0" style="938" hidden="1" customWidth="1"/>
    <col min="9490" max="9490" width="12.28515625" style="938" customWidth="1"/>
    <col min="9491" max="9491" width="6.42578125" style="938" customWidth="1"/>
    <col min="9492" max="9492" width="12.28515625" style="938" customWidth="1"/>
    <col min="9493" max="9493" width="0" style="938" hidden="1" customWidth="1"/>
    <col min="9494" max="9494" width="3.7109375" style="938" customWidth="1"/>
    <col min="9495" max="9495" width="11.140625" style="938" bestFit="1" customWidth="1"/>
    <col min="9496" max="9497" width="10.5703125" style="938"/>
    <col min="9498" max="9498" width="11.140625" style="938" customWidth="1"/>
    <col min="9499" max="9728" width="10.5703125" style="938"/>
    <col min="9729" max="9736" width="0" style="938" hidden="1" customWidth="1"/>
    <col min="9737" max="9737" width="3.7109375" style="938" customWidth="1"/>
    <col min="9738" max="9738" width="3.85546875" style="938" customWidth="1"/>
    <col min="9739" max="9739" width="3.7109375" style="938" customWidth="1"/>
    <col min="9740" max="9740" width="12.7109375" style="938" customWidth="1"/>
    <col min="9741" max="9741" width="52.7109375" style="938" customWidth="1"/>
    <col min="9742" max="9745" width="0" style="938" hidden="1" customWidth="1"/>
    <col min="9746" max="9746" width="12.28515625" style="938" customWidth="1"/>
    <col min="9747" max="9747" width="6.42578125" style="938" customWidth="1"/>
    <col min="9748" max="9748" width="12.28515625" style="938" customWidth="1"/>
    <col min="9749" max="9749" width="0" style="938" hidden="1" customWidth="1"/>
    <col min="9750" max="9750" width="3.7109375" style="938" customWidth="1"/>
    <col min="9751" max="9751" width="11.140625" style="938" bestFit="1" customWidth="1"/>
    <col min="9752" max="9753" width="10.5703125" style="938"/>
    <col min="9754" max="9754" width="11.140625" style="938" customWidth="1"/>
    <col min="9755" max="9984" width="10.5703125" style="938"/>
    <col min="9985" max="9992" width="0" style="938" hidden="1" customWidth="1"/>
    <col min="9993" max="9993" width="3.7109375" style="938" customWidth="1"/>
    <col min="9994" max="9994" width="3.85546875" style="938" customWidth="1"/>
    <col min="9995" max="9995" width="3.7109375" style="938" customWidth="1"/>
    <col min="9996" max="9996" width="12.7109375" style="938" customWidth="1"/>
    <col min="9997" max="9997" width="52.7109375" style="938" customWidth="1"/>
    <col min="9998" max="10001" width="0" style="938" hidden="1" customWidth="1"/>
    <col min="10002" max="10002" width="12.28515625" style="938" customWidth="1"/>
    <col min="10003" max="10003" width="6.42578125" style="938" customWidth="1"/>
    <col min="10004" max="10004" width="12.28515625" style="938" customWidth="1"/>
    <col min="10005" max="10005" width="0" style="938" hidden="1" customWidth="1"/>
    <col min="10006" max="10006" width="3.7109375" style="938" customWidth="1"/>
    <col min="10007" max="10007" width="11.140625" style="938" bestFit="1" customWidth="1"/>
    <col min="10008" max="10009" width="10.5703125" style="938"/>
    <col min="10010" max="10010" width="11.140625" style="938" customWidth="1"/>
    <col min="10011" max="10240" width="10.5703125" style="938"/>
    <col min="10241" max="10248" width="0" style="938" hidden="1" customWidth="1"/>
    <col min="10249" max="10249" width="3.7109375" style="938" customWidth="1"/>
    <col min="10250" max="10250" width="3.85546875" style="938" customWidth="1"/>
    <col min="10251" max="10251" width="3.7109375" style="938" customWidth="1"/>
    <col min="10252" max="10252" width="12.7109375" style="938" customWidth="1"/>
    <col min="10253" max="10253" width="52.7109375" style="938" customWidth="1"/>
    <col min="10254" max="10257" width="0" style="938" hidden="1" customWidth="1"/>
    <col min="10258" max="10258" width="12.28515625" style="938" customWidth="1"/>
    <col min="10259" max="10259" width="6.42578125" style="938" customWidth="1"/>
    <col min="10260" max="10260" width="12.28515625" style="938" customWidth="1"/>
    <col min="10261" max="10261" width="0" style="938" hidden="1" customWidth="1"/>
    <col min="10262" max="10262" width="3.7109375" style="938" customWidth="1"/>
    <col min="10263" max="10263" width="11.140625" style="938" bestFit="1" customWidth="1"/>
    <col min="10264" max="10265" width="10.5703125" style="938"/>
    <col min="10266" max="10266" width="11.140625" style="938" customWidth="1"/>
    <col min="10267" max="10496" width="10.5703125" style="938"/>
    <col min="10497" max="10504" width="0" style="938" hidden="1" customWidth="1"/>
    <col min="10505" max="10505" width="3.7109375" style="938" customWidth="1"/>
    <col min="10506" max="10506" width="3.85546875" style="938" customWidth="1"/>
    <col min="10507" max="10507" width="3.7109375" style="938" customWidth="1"/>
    <col min="10508" max="10508" width="12.7109375" style="938" customWidth="1"/>
    <col min="10509" max="10509" width="52.7109375" style="938" customWidth="1"/>
    <col min="10510" max="10513" width="0" style="938" hidden="1" customWidth="1"/>
    <col min="10514" max="10514" width="12.28515625" style="938" customWidth="1"/>
    <col min="10515" max="10515" width="6.42578125" style="938" customWidth="1"/>
    <col min="10516" max="10516" width="12.28515625" style="938" customWidth="1"/>
    <col min="10517" max="10517" width="0" style="938" hidden="1" customWidth="1"/>
    <col min="10518" max="10518" width="3.7109375" style="938" customWidth="1"/>
    <col min="10519" max="10519" width="11.140625" style="938" bestFit="1" customWidth="1"/>
    <col min="10520" max="10521" width="10.5703125" style="938"/>
    <col min="10522" max="10522" width="11.140625" style="938" customWidth="1"/>
    <col min="10523" max="10752" width="10.5703125" style="938"/>
    <col min="10753" max="10760" width="0" style="938" hidden="1" customWidth="1"/>
    <col min="10761" max="10761" width="3.7109375" style="938" customWidth="1"/>
    <col min="10762" max="10762" width="3.85546875" style="938" customWidth="1"/>
    <col min="10763" max="10763" width="3.7109375" style="938" customWidth="1"/>
    <col min="10764" max="10764" width="12.7109375" style="938" customWidth="1"/>
    <col min="10765" max="10765" width="52.7109375" style="938" customWidth="1"/>
    <col min="10766" max="10769" width="0" style="938" hidden="1" customWidth="1"/>
    <col min="10770" max="10770" width="12.28515625" style="938" customWidth="1"/>
    <col min="10771" max="10771" width="6.42578125" style="938" customWidth="1"/>
    <col min="10772" max="10772" width="12.28515625" style="938" customWidth="1"/>
    <col min="10773" max="10773" width="0" style="938" hidden="1" customWidth="1"/>
    <col min="10774" max="10774" width="3.7109375" style="938" customWidth="1"/>
    <col min="10775" max="10775" width="11.140625" style="938" bestFit="1" customWidth="1"/>
    <col min="10776" max="10777" width="10.5703125" style="938"/>
    <col min="10778" max="10778" width="11.140625" style="938" customWidth="1"/>
    <col min="10779" max="11008" width="10.5703125" style="938"/>
    <col min="11009" max="11016" width="0" style="938" hidden="1" customWidth="1"/>
    <col min="11017" max="11017" width="3.7109375" style="938" customWidth="1"/>
    <col min="11018" max="11018" width="3.85546875" style="938" customWidth="1"/>
    <col min="11019" max="11019" width="3.7109375" style="938" customWidth="1"/>
    <col min="11020" max="11020" width="12.7109375" style="938" customWidth="1"/>
    <col min="11021" max="11021" width="52.7109375" style="938" customWidth="1"/>
    <col min="11022" max="11025" width="0" style="938" hidden="1" customWidth="1"/>
    <col min="11026" max="11026" width="12.28515625" style="938" customWidth="1"/>
    <col min="11027" max="11027" width="6.42578125" style="938" customWidth="1"/>
    <col min="11028" max="11028" width="12.28515625" style="938" customWidth="1"/>
    <col min="11029" max="11029" width="0" style="938" hidden="1" customWidth="1"/>
    <col min="11030" max="11030" width="3.7109375" style="938" customWidth="1"/>
    <col min="11031" max="11031" width="11.140625" style="938" bestFit="1" customWidth="1"/>
    <col min="11032" max="11033" width="10.5703125" style="938"/>
    <col min="11034" max="11034" width="11.140625" style="938" customWidth="1"/>
    <col min="11035" max="11264" width="10.5703125" style="938"/>
    <col min="11265" max="11272" width="0" style="938" hidden="1" customWidth="1"/>
    <col min="11273" max="11273" width="3.7109375" style="938" customWidth="1"/>
    <col min="11274" max="11274" width="3.85546875" style="938" customWidth="1"/>
    <col min="11275" max="11275" width="3.7109375" style="938" customWidth="1"/>
    <col min="11276" max="11276" width="12.7109375" style="938" customWidth="1"/>
    <col min="11277" max="11277" width="52.7109375" style="938" customWidth="1"/>
    <col min="11278" max="11281" width="0" style="938" hidden="1" customWidth="1"/>
    <col min="11282" max="11282" width="12.28515625" style="938" customWidth="1"/>
    <col min="11283" max="11283" width="6.42578125" style="938" customWidth="1"/>
    <col min="11284" max="11284" width="12.28515625" style="938" customWidth="1"/>
    <col min="11285" max="11285" width="0" style="938" hidden="1" customWidth="1"/>
    <col min="11286" max="11286" width="3.7109375" style="938" customWidth="1"/>
    <col min="11287" max="11287" width="11.140625" style="938" bestFit="1" customWidth="1"/>
    <col min="11288" max="11289" width="10.5703125" style="938"/>
    <col min="11290" max="11290" width="11.140625" style="938" customWidth="1"/>
    <col min="11291" max="11520" width="10.5703125" style="938"/>
    <col min="11521" max="11528" width="0" style="938" hidden="1" customWidth="1"/>
    <col min="11529" max="11529" width="3.7109375" style="938" customWidth="1"/>
    <col min="11530" max="11530" width="3.85546875" style="938" customWidth="1"/>
    <col min="11531" max="11531" width="3.7109375" style="938" customWidth="1"/>
    <col min="11532" max="11532" width="12.7109375" style="938" customWidth="1"/>
    <col min="11533" max="11533" width="52.7109375" style="938" customWidth="1"/>
    <col min="11534" max="11537" width="0" style="938" hidden="1" customWidth="1"/>
    <col min="11538" max="11538" width="12.28515625" style="938" customWidth="1"/>
    <col min="11539" max="11539" width="6.42578125" style="938" customWidth="1"/>
    <col min="11540" max="11540" width="12.28515625" style="938" customWidth="1"/>
    <col min="11541" max="11541" width="0" style="938" hidden="1" customWidth="1"/>
    <col min="11542" max="11542" width="3.7109375" style="938" customWidth="1"/>
    <col min="11543" max="11543" width="11.140625" style="938" bestFit="1" customWidth="1"/>
    <col min="11544" max="11545" width="10.5703125" style="938"/>
    <col min="11546" max="11546" width="11.140625" style="938" customWidth="1"/>
    <col min="11547" max="11776" width="10.5703125" style="938"/>
    <col min="11777" max="11784" width="0" style="938" hidden="1" customWidth="1"/>
    <col min="11785" max="11785" width="3.7109375" style="938" customWidth="1"/>
    <col min="11786" max="11786" width="3.85546875" style="938" customWidth="1"/>
    <col min="11787" max="11787" width="3.7109375" style="938" customWidth="1"/>
    <col min="11788" max="11788" width="12.7109375" style="938" customWidth="1"/>
    <col min="11789" max="11789" width="52.7109375" style="938" customWidth="1"/>
    <col min="11790" max="11793" width="0" style="938" hidden="1" customWidth="1"/>
    <col min="11794" max="11794" width="12.28515625" style="938" customWidth="1"/>
    <col min="11795" max="11795" width="6.42578125" style="938" customWidth="1"/>
    <col min="11796" max="11796" width="12.28515625" style="938" customWidth="1"/>
    <col min="11797" max="11797" width="0" style="938" hidden="1" customWidth="1"/>
    <col min="11798" max="11798" width="3.7109375" style="938" customWidth="1"/>
    <col min="11799" max="11799" width="11.140625" style="938" bestFit="1" customWidth="1"/>
    <col min="11800" max="11801" width="10.5703125" style="938"/>
    <col min="11802" max="11802" width="11.140625" style="938" customWidth="1"/>
    <col min="11803" max="12032" width="10.5703125" style="938"/>
    <col min="12033" max="12040" width="0" style="938" hidden="1" customWidth="1"/>
    <col min="12041" max="12041" width="3.7109375" style="938" customWidth="1"/>
    <col min="12042" max="12042" width="3.85546875" style="938" customWidth="1"/>
    <col min="12043" max="12043" width="3.7109375" style="938" customWidth="1"/>
    <col min="12044" max="12044" width="12.7109375" style="938" customWidth="1"/>
    <col min="12045" max="12045" width="52.7109375" style="938" customWidth="1"/>
    <col min="12046" max="12049" width="0" style="938" hidden="1" customWidth="1"/>
    <col min="12050" max="12050" width="12.28515625" style="938" customWidth="1"/>
    <col min="12051" max="12051" width="6.42578125" style="938" customWidth="1"/>
    <col min="12052" max="12052" width="12.28515625" style="938" customWidth="1"/>
    <col min="12053" max="12053" width="0" style="938" hidden="1" customWidth="1"/>
    <col min="12054" max="12054" width="3.7109375" style="938" customWidth="1"/>
    <col min="12055" max="12055" width="11.140625" style="938" bestFit="1" customWidth="1"/>
    <col min="12056" max="12057" width="10.5703125" style="938"/>
    <col min="12058" max="12058" width="11.140625" style="938" customWidth="1"/>
    <col min="12059" max="12288" width="10.5703125" style="938"/>
    <col min="12289" max="12296" width="0" style="938" hidden="1" customWidth="1"/>
    <col min="12297" max="12297" width="3.7109375" style="938" customWidth="1"/>
    <col min="12298" max="12298" width="3.85546875" style="938" customWidth="1"/>
    <col min="12299" max="12299" width="3.7109375" style="938" customWidth="1"/>
    <col min="12300" max="12300" width="12.7109375" style="938" customWidth="1"/>
    <col min="12301" max="12301" width="52.7109375" style="938" customWidth="1"/>
    <col min="12302" max="12305" width="0" style="938" hidden="1" customWidth="1"/>
    <col min="12306" max="12306" width="12.28515625" style="938" customWidth="1"/>
    <col min="12307" max="12307" width="6.42578125" style="938" customWidth="1"/>
    <col min="12308" max="12308" width="12.28515625" style="938" customWidth="1"/>
    <col min="12309" max="12309" width="0" style="938" hidden="1" customWidth="1"/>
    <col min="12310" max="12310" width="3.7109375" style="938" customWidth="1"/>
    <col min="12311" max="12311" width="11.140625" style="938" bestFit="1" customWidth="1"/>
    <col min="12312" max="12313" width="10.5703125" style="938"/>
    <col min="12314" max="12314" width="11.140625" style="938" customWidth="1"/>
    <col min="12315" max="12544" width="10.5703125" style="938"/>
    <col min="12545" max="12552" width="0" style="938" hidden="1" customWidth="1"/>
    <col min="12553" max="12553" width="3.7109375" style="938" customWidth="1"/>
    <col min="12554" max="12554" width="3.85546875" style="938" customWidth="1"/>
    <col min="12555" max="12555" width="3.7109375" style="938" customWidth="1"/>
    <col min="12556" max="12556" width="12.7109375" style="938" customWidth="1"/>
    <col min="12557" max="12557" width="52.7109375" style="938" customWidth="1"/>
    <col min="12558" max="12561" width="0" style="938" hidden="1" customWidth="1"/>
    <col min="12562" max="12562" width="12.28515625" style="938" customWidth="1"/>
    <col min="12563" max="12563" width="6.42578125" style="938" customWidth="1"/>
    <col min="12564" max="12564" width="12.28515625" style="938" customWidth="1"/>
    <col min="12565" max="12565" width="0" style="938" hidden="1" customWidth="1"/>
    <col min="12566" max="12566" width="3.7109375" style="938" customWidth="1"/>
    <col min="12567" max="12567" width="11.140625" style="938" bestFit="1" customWidth="1"/>
    <col min="12568" max="12569" width="10.5703125" style="938"/>
    <col min="12570" max="12570" width="11.140625" style="938" customWidth="1"/>
    <col min="12571" max="12800" width="10.5703125" style="938"/>
    <col min="12801" max="12808" width="0" style="938" hidden="1" customWidth="1"/>
    <col min="12809" max="12809" width="3.7109375" style="938" customWidth="1"/>
    <col min="12810" max="12810" width="3.85546875" style="938" customWidth="1"/>
    <col min="12811" max="12811" width="3.7109375" style="938" customWidth="1"/>
    <col min="12812" max="12812" width="12.7109375" style="938" customWidth="1"/>
    <col min="12813" max="12813" width="52.7109375" style="938" customWidth="1"/>
    <col min="12814" max="12817" width="0" style="938" hidden="1" customWidth="1"/>
    <col min="12818" max="12818" width="12.28515625" style="938" customWidth="1"/>
    <col min="12819" max="12819" width="6.42578125" style="938" customWidth="1"/>
    <col min="12820" max="12820" width="12.28515625" style="938" customWidth="1"/>
    <col min="12821" max="12821" width="0" style="938" hidden="1" customWidth="1"/>
    <col min="12822" max="12822" width="3.7109375" style="938" customWidth="1"/>
    <col min="12823" max="12823" width="11.140625" style="938" bestFit="1" customWidth="1"/>
    <col min="12824" max="12825" width="10.5703125" style="938"/>
    <col min="12826" max="12826" width="11.140625" style="938" customWidth="1"/>
    <col min="12827" max="13056" width="10.5703125" style="938"/>
    <col min="13057" max="13064" width="0" style="938" hidden="1" customWidth="1"/>
    <col min="13065" max="13065" width="3.7109375" style="938" customWidth="1"/>
    <col min="13066" max="13066" width="3.85546875" style="938" customWidth="1"/>
    <col min="13067" max="13067" width="3.7109375" style="938" customWidth="1"/>
    <col min="13068" max="13068" width="12.7109375" style="938" customWidth="1"/>
    <col min="13069" max="13069" width="52.7109375" style="938" customWidth="1"/>
    <col min="13070" max="13073" width="0" style="938" hidden="1" customWidth="1"/>
    <col min="13074" max="13074" width="12.28515625" style="938" customWidth="1"/>
    <col min="13075" max="13075" width="6.42578125" style="938" customWidth="1"/>
    <col min="13076" max="13076" width="12.28515625" style="938" customWidth="1"/>
    <col min="13077" max="13077" width="0" style="938" hidden="1" customWidth="1"/>
    <col min="13078" max="13078" width="3.7109375" style="938" customWidth="1"/>
    <col min="13079" max="13079" width="11.140625" style="938" bestFit="1" customWidth="1"/>
    <col min="13080" max="13081" width="10.5703125" style="938"/>
    <col min="13082" max="13082" width="11.140625" style="938" customWidth="1"/>
    <col min="13083" max="13312" width="10.5703125" style="938"/>
    <col min="13313" max="13320" width="0" style="938" hidden="1" customWidth="1"/>
    <col min="13321" max="13321" width="3.7109375" style="938" customWidth="1"/>
    <col min="13322" max="13322" width="3.85546875" style="938" customWidth="1"/>
    <col min="13323" max="13323" width="3.7109375" style="938" customWidth="1"/>
    <col min="13324" max="13324" width="12.7109375" style="938" customWidth="1"/>
    <col min="13325" max="13325" width="52.7109375" style="938" customWidth="1"/>
    <col min="13326" max="13329" width="0" style="938" hidden="1" customWidth="1"/>
    <col min="13330" max="13330" width="12.28515625" style="938" customWidth="1"/>
    <col min="13331" max="13331" width="6.42578125" style="938" customWidth="1"/>
    <col min="13332" max="13332" width="12.28515625" style="938" customWidth="1"/>
    <col min="13333" max="13333" width="0" style="938" hidden="1" customWidth="1"/>
    <col min="13334" max="13334" width="3.7109375" style="938" customWidth="1"/>
    <col min="13335" max="13335" width="11.140625" style="938" bestFit="1" customWidth="1"/>
    <col min="13336" max="13337" width="10.5703125" style="938"/>
    <col min="13338" max="13338" width="11.140625" style="938" customWidth="1"/>
    <col min="13339" max="13568" width="10.5703125" style="938"/>
    <col min="13569" max="13576" width="0" style="938" hidden="1" customWidth="1"/>
    <col min="13577" max="13577" width="3.7109375" style="938" customWidth="1"/>
    <col min="13578" max="13578" width="3.85546875" style="938" customWidth="1"/>
    <col min="13579" max="13579" width="3.7109375" style="938" customWidth="1"/>
    <col min="13580" max="13580" width="12.7109375" style="938" customWidth="1"/>
    <col min="13581" max="13581" width="52.7109375" style="938" customWidth="1"/>
    <col min="13582" max="13585" width="0" style="938" hidden="1" customWidth="1"/>
    <col min="13586" max="13586" width="12.28515625" style="938" customWidth="1"/>
    <col min="13587" max="13587" width="6.42578125" style="938" customWidth="1"/>
    <col min="13588" max="13588" width="12.28515625" style="938" customWidth="1"/>
    <col min="13589" max="13589" width="0" style="938" hidden="1" customWidth="1"/>
    <col min="13590" max="13590" width="3.7109375" style="938" customWidth="1"/>
    <col min="13591" max="13591" width="11.140625" style="938" bestFit="1" customWidth="1"/>
    <col min="13592" max="13593" width="10.5703125" style="938"/>
    <col min="13594" max="13594" width="11.140625" style="938" customWidth="1"/>
    <col min="13595" max="13824" width="10.5703125" style="938"/>
    <col min="13825" max="13832" width="0" style="938" hidden="1" customWidth="1"/>
    <col min="13833" max="13833" width="3.7109375" style="938" customWidth="1"/>
    <col min="13834" max="13834" width="3.85546875" style="938" customWidth="1"/>
    <col min="13835" max="13835" width="3.7109375" style="938" customWidth="1"/>
    <col min="13836" max="13836" width="12.7109375" style="938" customWidth="1"/>
    <col min="13837" max="13837" width="52.7109375" style="938" customWidth="1"/>
    <col min="13838" max="13841" width="0" style="938" hidden="1" customWidth="1"/>
    <col min="13842" max="13842" width="12.28515625" style="938" customWidth="1"/>
    <col min="13843" max="13843" width="6.42578125" style="938" customWidth="1"/>
    <col min="13844" max="13844" width="12.28515625" style="938" customWidth="1"/>
    <col min="13845" max="13845" width="0" style="938" hidden="1" customWidth="1"/>
    <col min="13846" max="13846" width="3.7109375" style="938" customWidth="1"/>
    <col min="13847" max="13847" width="11.140625" style="938" bestFit="1" customWidth="1"/>
    <col min="13848" max="13849" width="10.5703125" style="938"/>
    <col min="13850" max="13850" width="11.140625" style="938" customWidth="1"/>
    <col min="13851" max="14080" width="10.5703125" style="938"/>
    <col min="14081" max="14088" width="0" style="938" hidden="1" customWidth="1"/>
    <col min="14089" max="14089" width="3.7109375" style="938" customWidth="1"/>
    <col min="14090" max="14090" width="3.85546875" style="938" customWidth="1"/>
    <col min="14091" max="14091" width="3.7109375" style="938" customWidth="1"/>
    <col min="14092" max="14092" width="12.7109375" style="938" customWidth="1"/>
    <col min="14093" max="14093" width="52.7109375" style="938" customWidth="1"/>
    <col min="14094" max="14097" width="0" style="938" hidden="1" customWidth="1"/>
    <col min="14098" max="14098" width="12.28515625" style="938" customWidth="1"/>
    <col min="14099" max="14099" width="6.42578125" style="938" customWidth="1"/>
    <col min="14100" max="14100" width="12.28515625" style="938" customWidth="1"/>
    <col min="14101" max="14101" width="0" style="938" hidden="1" customWidth="1"/>
    <col min="14102" max="14102" width="3.7109375" style="938" customWidth="1"/>
    <col min="14103" max="14103" width="11.140625" style="938" bestFit="1" customWidth="1"/>
    <col min="14104" max="14105" width="10.5703125" style="938"/>
    <col min="14106" max="14106" width="11.140625" style="938" customWidth="1"/>
    <col min="14107" max="14336" width="10.5703125" style="938"/>
    <col min="14337" max="14344" width="0" style="938" hidden="1" customWidth="1"/>
    <col min="14345" max="14345" width="3.7109375" style="938" customWidth="1"/>
    <col min="14346" max="14346" width="3.85546875" style="938" customWidth="1"/>
    <col min="14347" max="14347" width="3.7109375" style="938" customWidth="1"/>
    <col min="14348" max="14348" width="12.7109375" style="938" customWidth="1"/>
    <col min="14349" max="14349" width="52.7109375" style="938" customWidth="1"/>
    <col min="14350" max="14353" width="0" style="938" hidden="1" customWidth="1"/>
    <col min="14354" max="14354" width="12.28515625" style="938" customWidth="1"/>
    <col min="14355" max="14355" width="6.42578125" style="938" customWidth="1"/>
    <col min="14356" max="14356" width="12.28515625" style="938" customWidth="1"/>
    <col min="14357" max="14357" width="0" style="938" hidden="1" customWidth="1"/>
    <col min="14358" max="14358" width="3.7109375" style="938" customWidth="1"/>
    <col min="14359" max="14359" width="11.140625" style="938" bestFit="1" customWidth="1"/>
    <col min="14360" max="14361" width="10.5703125" style="938"/>
    <col min="14362" max="14362" width="11.140625" style="938" customWidth="1"/>
    <col min="14363" max="14592" width="10.5703125" style="938"/>
    <col min="14593" max="14600" width="0" style="938" hidden="1" customWidth="1"/>
    <col min="14601" max="14601" width="3.7109375" style="938" customWidth="1"/>
    <col min="14602" max="14602" width="3.85546875" style="938" customWidth="1"/>
    <col min="14603" max="14603" width="3.7109375" style="938" customWidth="1"/>
    <col min="14604" max="14604" width="12.7109375" style="938" customWidth="1"/>
    <col min="14605" max="14605" width="52.7109375" style="938" customWidth="1"/>
    <col min="14606" max="14609" width="0" style="938" hidden="1" customWidth="1"/>
    <col min="14610" max="14610" width="12.28515625" style="938" customWidth="1"/>
    <col min="14611" max="14611" width="6.42578125" style="938" customWidth="1"/>
    <col min="14612" max="14612" width="12.28515625" style="938" customWidth="1"/>
    <col min="14613" max="14613" width="0" style="938" hidden="1" customWidth="1"/>
    <col min="14614" max="14614" width="3.7109375" style="938" customWidth="1"/>
    <col min="14615" max="14615" width="11.140625" style="938" bestFit="1" customWidth="1"/>
    <col min="14616" max="14617" width="10.5703125" style="938"/>
    <col min="14618" max="14618" width="11.140625" style="938" customWidth="1"/>
    <col min="14619" max="14848" width="10.5703125" style="938"/>
    <col min="14849" max="14856" width="0" style="938" hidden="1" customWidth="1"/>
    <col min="14857" max="14857" width="3.7109375" style="938" customWidth="1"/>
    <col min="14858" max="14858" width="3.85546875" style="938" customWidth="1"/>
    <col min="14859" max="14859" width="3.7109375" style="938" customWidth="1"/>
    <col min="14860" max="14860" width="12.7109375" style="938" customWidth="1"/>
    <col min="14861" max="14861" width="52.7109375" style="938" customWidth="1"/>
    <col min="14862" max="14865" width="0" style="938" hidden="1" customWidth="1"/>
    <col min="14866" max="14866" width="12.28515625" style="938" customWidth="1"/>
    <col min="14867" max="14867" width="6.42578125" style="938" customWidth="1"/>
    <col min="14868" max="14868" width="12.28515625" style="938" customWidth="1"/>
    <col min="14869" max="14869" width="0" style="938" hidden="1" customWidth="1"/>
    <col min="14870" max="14870" width="3.7109375" style="938" customWidth="1"/>
    <col min="14871" max="14871" width="11.140625" style="938" bestFit="1" customWidth="1"/>
    <col min="14872" max="14873" width="10.5703125" style="938"/>
    <col min="14874" max="14874" width="11.140625" style="938" customWidth="1"/>
    <col min="14875" max="15104" width="10.5703125" style="938"/>
    <col min="15105" max="15112" width="0" style="938" hidden="1" customWidth="1"/>
    <col min="15113" max="15113" width="3.7109375" style="938" customWidth="1"/>
    <col min="15114" max="15114" width="3.85546875" style="938" customWidth="1"/>
    <col min="15115" max="15115" width="3.7109375" style="938" customWidth="1"/>
    <col min="15116" max="15116" width="12.7109375" style="938" customWidth="1"/>
    <col min="15117" max="15117" width="52.7109375" style="938" customWidth="1"/>
    <col min="15118" max="15121" width="0" style="938" hidden="1" customWidth="1"/>
    <col min="15122" max="15122" width="12.28515625" style="938" customWidth="1"/>
    <col min="15123" max="15123" width="6.42578125" style="938" customWidth="1"/>
    <col min="15124" max="15124" width="12.28515625" style="938" customWidth="1"/>
    <col min="15125" max="15125" width="0" style="938" hidden="1" customWidth="1"/>
    <col min="15126" max="15126" width="3.7109375" style="938" customWidth="1"/>
    <col min="15127" max="15127" width="11.140625" style="938" bestFit="1" customWidth="1"/>
    <col min="15128" max="15129" width="10.5703125" style="938"/>
    <col min="15130" max="15130" width="11.140625" style="938" customWidth="1"/>
    <col min="15131" max="15360" width="10.5703125" style="938"/>
    <col min="15361" max="15368" width="0" style="938" hidden="1" customWidth="1"/>
    <col min="15369" max="15369" width="3.7109375" style="938" customWidth="1"/>
    <col min="15370" max="15370" width="3.85546875" style="938" customWidth="1"/>
    <col min="15371" max="15371" width="3.7109375" style="938" customWidth="1"/>
    <col min="15372" max="15372" width="12.7109375" style="938" customWidth="1"/>
    <col min="15373" max="15373" width="52.7109375" style="938" customWidth="1"/>
    <col min="15374" max="15377" width="0" style="938" hidden="1" customWidth="1"/>
    <col min="15378" max="15378" width="12.28515625" style="938" customWidth="1"/>
    <col min="15379" max="15379" width="6.42578125" style="938" customWidth="1"/>
    <col min="15380" max="15380" width="12.28515625" style="938" customWidth="1"/>
    <col min="15381" max="15381" width="0" style="938" hidden="1" customWidth="1"/>
    <col min="15382" max="15382" width="3.7109375" style="938" customWidth="1"/>
    <col min="15383" max="15383" width="11.140625" style="938" bestFit="1" customWidth="1"/>
    <col min="15384" max="15385" width="10.5703125" style="938"/>
    <col min="15386" max="15386" width="11.140625" style="938" customWidth="1"/>
    <col min="15387" max="15616" width="10.5703125" style="938"/>
    <col min="15617" max="15624" width="0" style="938" hidden="1" customWidth="1"/>
    <col min="15625" max="15625" width="3.7109375" style="938" customWidth="1"/>
    <col min="15626" max="15626" width="3.85546875" style="938" customWidth="1"/>
    <col min="15627" max="15627" width="3.7109375" style="938" customWidth="1"/>
    <col min="15628" max="15628" width="12.7109375" style="938" customWidth="1"/>
    <col min="15629" max="15629" width="52.7109375" style="938" customWidth="1"/>
    <col min="15630" max="15633" width="0" style="938" hidden="1" customWidth="1"/>
    <col min="15634" max="15634" width="12.28515625" style="938" customWidth="1"/>
    <col min="15635" max="15635" width="6.42578125" style="938" customWidth="1"/>
    <col min="15636" max="15636" width="12.28515625" style="938" customWidth="1"/>
    <col min="15637" max="15637" width="0" style="938" hidden="1" customWidth="1"/>
    <col min="15638" max="15638" width="3.7109375" style="938" customWidth="1"/>
    <col min="15639" max="15639" width="11.140625" style="938" bestFit="1" customWidth="1"/>
    <col min="15640" max="15641" width="10.5703125" style="938"/>
    <col min="15642" max="15642" width="11.140625" style="938" customWidth="1"/>
    <col min="15643" max="15872" width="10.5703125" style="938"/>
    <col min="15873" max="15880" width="0" style="938" hidden="1" customWidth="1"/>
    <col min="15881" max="15881" width="3.7109375" style="938" customWidth="1"/>
    <col min="15882" max="15882" width="3.85546875" style="938" customWidth="1"/>
    <col min="15883" max="15883" width="3.7109375" style="938" customWidth="1"/>
    <col min="15884" max="15884" width="12.7109375" style="938" customWidth="1"/>
    <col min="15885" max="15885" width="52.7109375" style="938" customWidth="1"/>
    <col min="15886" max="15889" width="0" style="938" hidden="1" customWidth="1"/>
    <col min="15890" max="15890" width="12.28515625" style="938" customWidth="1"/>
    <col min="15891" max="15891" width="6.42578125" style="938" customWidth="1"/>
    <col min="15892" max="15892" width="12.28515625" style="938" customWidth="1"/>
    <col min="15893" max="15893" width="0" style="938" hidden="1" customWidth="1"/>
    <col min="15894" max="15894" width="3.7109375" style="938" customWidth="1"/>
    <col min="15895" max="15895" width="11.140625" style="938" bestFit="1" customWidth="1"/>
    <col min="15896" max="15897" width="10.5703125" style="938"/>
    <col min="15898" max="15898" width="11.140625" style="938" customWidth="1"/>
    <col min="15899" max="16128" width="10.5703125" style="938"/>
    <col min="16129" max="16136" width="0" style="938" hidden="1" customWidth="1"/>
    <col min="16137" max="16137" width="3.7109375" style="938" customWidth="1"/>
    <col min="16138" max="16138" width="3.85546875" style="938" customWidth="1"/>
    <col min="16139" max="16139" width="3.7109375" style="938" customWidth="1"/>
    <col min="16140" max="16140" width="12.7109375" style="938" customWidth="1"/>
    <col min="16141" max="16141" width="52.7109375" style="938" customWidth="1"/>
    <col min="16142" max="16145" width="0" style="938" hidden="1" customWidth="1"/>
    <col min="16146" max="16146" width="12.28515625" style="938" customWidth="1"/>
    <col min="16147" max="16147" width="6.42578125" style="938" customWidth="1"/>
    <col min="16148" max="16148" width="12.28515625" style="938" customWidth="1"/>
    <col min="16149" max="16149" width="0" style="938" hidden="1" customWidth="1"/>
    <col min="16150" max="16150" width="3.7109375" style="938" customWidth="1"/>
    <col min="16151" max="16151" width="11.140625" style="938" bestFit="1" customWidth="1"/>
    <col min="16152" max="16153" width="10.5703125" style="938"/>
    <col min="16154" max="16154" width="11.140625" style="938" customWidth="1"/>
    <col min="16155" max="16384" width="10.5703125" style="938"/>
  </cols>
  <sheetData>
    <row r="1" spans="1:34" hidden="1">
      <c r="Q1" s="731"/>
      <c r="R1" s="731"/>
    </row>
    <row r="2" spans="1:34" hidden="1">
      <c r="U2" s="731"/>
    </row>
    <row r="3" spans="1:34" hidden="1"/>
    <row r="4" spans="1:34" ht="3" customHeight="1">
      <c r="J4" s="943"/>
      <c r="K4" s="943"/>
      <c r="L4" s="939"/>
      <c r="M4" s="939"/>
      <c r="N4" s="939"/>
      <c r="O4" s="946"/>
      <c r="P4" s="946"/>
      <c r="Q4" s="946"/>
      <c r="R4" s="946"/>
      <c r="S4" s="946"/>
      <c r="T4" s="946"/>
      <c r="U4" s="946"/>
    </row>
    <row r="5" spans="1:34" ht="26.1" customHeight="1">
      <c r="J5" s="943"/>
      <c r="K5" s="943"/>
      <c r="L5" s="1292" t="s">
        <v>717</v>
      </c>
      <c r="M5" s="1292"/>
      <c r="N5" s="1292"/>
      <c r="O5" s="1292"/>
      <c r="P5" s="1292"/>
      <c r="Q5" s="1292"/>
      <c r="R5" s="1292"/>
      <c r="S5" s="1292"/>
      <c r="T5" s="1292"/>
      <c r="U5" s="633"/>
    </row>
    <row r="6" spans="1:34" ht="3" customHeight="1">
      <c r="J6" s="943"/>
      <c r="K6" s="943"/>
      <c r="L6" s="939"/>
      <c r="M6" s="939"/>
      <c r="N6" s="939"/>
      <c r="O6" s="718"/>
      <c r="P6" s="718"/>
      <c r="Q6" s="718"/>
      <c r="R6" s="718"/>
      <c r="S6" s="718"/>
      <c r="T6" s="718"/>
      <c r="U6" s="718"/>
      <c r="V6" s="946"/>
    </row>
    <row r="7" spans="1:34" s="746" customFormat="1" ht="5.25" hidden="1">
      <c r="A7" s="1121"/>
      <c r="B7" s="1121"/>
      <c r="C7" s="1121"/>
      <c r="D7" s="1121"/>
      <c r="E7" s="1121"/>
      <c r="F7" s="1121"/>
      <c r="G7" s="1121"/>
      <c r="H7" s="1121"/>
      <c r="L7" s="1171"/>
      <c r="M7" s="1046"/>
      <c r="O7" s="1298"/>
      <c r="P7" s="1298"/>
      <c r="Q7" s="1298"/>
      <c r="R7" s="1298"/>
      <c r="S7" s="1298"/>
      <c r="T7" s="1298"/>
      <c r="U7" s="780"/>
      <c r="V7" s="780"/>
      <c r="X7" s="1121"/>
      <c r="Y7" s="1121"/>
      <c r="Z7" s="1121"/>
      <c r="AA7" s="1121"/>
      <c r="AB7" s="1121"/>
    </row>
    <row r="8" spans="1:34" s="955" customFormat="1" ht="18.75">
      <c r="A8" s="961"/>
      <c r="B8" s="961"/>
      <c r="C8" s="961"/>
      <c r="D8" s="961"/>
      <c r="E8" s="961"/>
      <c r="F8" s="961"/>
      <c r="G8" s="961"/>
      <c r="H8" s="961"/>
      <c r="L8" s="469"/>
      <c r="M8" s="586" t="str">
        <f>"Дата подачи заявления об "&amp;IF(datePr_ch="","утверждении","изменении") &amp; " тарифов"</f>
        <v>Дата подачи заявления об утверждении тарифов</v>
      </c>
      <c r="N8" s="1125"/>
      <c r="O8" s="1299" t="str">
        <f>IF(datePr_ch="",IF(datePr="","",datePr),datePr_ch)</f>
        <v>29.04.2022</v>
      </c>
      <c r="P8" s="1299"/>
      <c r="Q8" s="1299"/>
      <c r="R8" s="1299"/>
      <c r="S8" s="1299"/>
      <c r="T8" s="1299"/>
      <c r="U8" s="730"/>
      <c r="V8" s="730"/>
      <c r="W8" s="489"/>
      <c r="X8" s="961"/>
      <c r="Y8" s="961"/>
      <c r="Z8" s="961"/>
      <c r="AA8" s="961"/>
      <c r="AB8" s="961"/>
      <c r="AC8" s="961"/>
      <c r="AD8" s="961"/>
      <c r="AE8" s="961"/>
      <c r="AF8" s="961"/>
      <c r="AG8" s="961"/>
      <c r="AH8" s="961"/>
    </row>
    <row r="9" spans="1:34" s="955" customFormat="1" ht="22.5">
      <c r="A9" s="961"/>
      <c r="B9" s="961"/>
      <c r="C9" s="961"/>
      <c r="D9" s="961"/>
      <c r="E9" s="961"/>
      <c r="F9" s="961"/>
      <c r="G9" s="961"/>
      <c r="H9" s="961"/>
      <c r="L9" s="724"/>
      <c r="M9" s="586" t="str">
        <f>"Номер подачи заявления об "&amp;IF(numberPr_ch="","утверждении","изменении") &amp; " тарифов"</f>
        <v>Номер подачи заявления об утверждении тарифов</v>
      </c>
      <c r="N9" s="1125"/>
      <c r="O9" s="1299" t="str">
        <f>IF(numberPr_ch="",IF(numberPr="","",numberPr),numberPr_ch)</f>
        <v>№2869/05-02, Вх.№3988</v>
      </c>
      <c r="P9" s="1299"/>
      <c r="Q9" s="1299"/>
      <c r="R9" s="1299"/>
      <c r="S9" s="1299"/>
      <c r="T9" s="1299"/>
      <c r="U9" s="730"/>
      <c r="V9" s="730"/>
      <c r="W9" s="489"/>
      <c r="X9" s="961"/>
      <c r="Y9" s="961"/>
      <c r="Z9" s="961"/>
      <c r="AA9" s="961"/>
      <c r="AB9" s="961"/>
      <c r="AC9" s="961"/>
      <c r="AD9" s="961"/>
      <c r="AE9" s="961"/>
      <c r="AF9" s="961"/>
      <c r="AG9" s="961"/>
      <c r="AH9" s="961"/>
    </row>
    <row r="10" spans="1:34" s="746" customFormat="1" ht="5.25" hidden="1">
      <c r="A10" s="1121"/>
      <c r="B10" s="1121"/>
      <c r="C10" s="1121"/>
      <c r="D10" s="1121"/>
      <c r="E10" s="1121"/>
      <c r="F10" s="1121"/>
      <c r="G10" s="1121"/>
      <c r="H10" s="1121"/>
      <c r="L10" s="1171"/>
      <c r="M10" s="1046"/>
      <c r="O10" s="1298"/>
      <c r="P10" s="1298"/>
      <c r="Q10" s="1298"/>
      <c r="R10" s="1298"/>
      <c r="S10" s="1298"/>
      <c r="T10" s="1298"/>
      <c r="U10" s="780"/>
      <c r="V10" s="780"/>
      <c r="X10" s="1121"/>
      <c r="Y10" s="1121"/>
      <c r="Z10" s="1121"/>
      <c r="AA10" s="1121"/>
      <c r="AB10" s="1121"/>
    </row>
    <row r="11" spans="1:34" s="955" customFormat="1" ht="11.25" hidden="1">
      <c r="A11" s="961"/>
      <c r="B11" s="961"/>
      <c r="C11" s="961"/>
      <c r="D11" s="961"/>
      <c r="E11" s="961"/>
      <c r="F11" s="961"/>
      <c r="G11" s="961"/>
      <c r="H11" s="961"/>
      <c r="L11" s="1293"/>
      <c r="M11" s="1293"/>
      <c r="N11" s="972"/>
      <c r="O11" s="730"/>
      <c r="P11" s="730"/>
      <c r="Q11" s="730"/>
      <c r="R11" s="730"/>
      <c r="S11" s="730"/>
      <c r="T11" s="730"/>
      <c r="U11" s="959" t="s">
        <v>371</v>
      </c>
      <c r="X11" s="961"/>
      <c r="Y11" s="961"/>
      <c r="Z11" s="961"/>
      <c r="AA11" s="961"/>
      <c r="AB11" s="961"/>
      <c r="AC11" s="961"/>
      <c r="AD11" s="961"/>
      <c r="AE11" s="961"/>
      <c r="AF11" s="961"/>
      <c r="AG11" s="961"/>
      <c r="AH11" s="961"/>
    </row>
    <row r="12" spans="1:34">
      <c r="J12" s="943"/>
      <c r="K12" s="943"/>
      <c r="L12" s="939"/>
      <c r="M12" s="939"/>
      <c r="N12" s="472"/>
      <c r="O12" s="1300"/>
      <c r="P12" s="1300"/>
      <c r="Q12" s="1300"/>
      <c r="R12" s="1300"/>
      <c r="S12" s="1300"/>
      <c r="T12" s="1300"/>
      <c r="U12" s="1300"/>
    </row>
    <row r="13" spans="1:34">
      <c r="J13" s="943"/>
      <c r="K13" s="943"/>
      <c r="L13" s="1232" t="s">
        <v>445</v>
      </c>
      <c r="M13" s="1232"/>
      <c r="N13" s="1232"/>
      <c r="O13" s="1232"/>
      <c r="P13" s="1232"/>
      <c r="Q13" s="1232"/>
      <c r="R13" s="1232"/>
      <c r="S13" s="1232"/>
      <c r="T13" s="1232"/>
      <c r="U13" s="1232"/>
      <c r="V13" s="1232"/>
      <c r="W13" s="1232" t="s">
        <v>446</v>
      </c>
    </row>
    <row r="14" spans="1:34" ht="14.25" customHeight="1">
      <c r="J14" s="943"/>
      <c r="K14" s="943"/>
      <c r="L14" s="1306" t="s">
        <v>91</v>
      </c>
      <c r="M14" s="1306" t="s">
        <v>602</v>
      </c>
      <c r="N14" s="630"/>
      <c r="O14" s="1307" t="s">
        <v>604</v>
      </c>
      <c r="P14" s="1308"/>
      <c r="Q14" s="1308"/>
      <c r="R14" s="1308"/>
      <c r="S14" s="1308"/>
      <c r="T14" s="1309"/>
      <c r="U14" s="1289" t="s">
        <v>339</v>
      </c>
      <c r="V14" s="1303" t="s">
        <v>274</v>
      </c>
      <c r="W14" s="1232"/>
    </row>
    <row r="15" spans="1:34" ht="14.25" customHeight="1">
      <c r="J15" s="943"/>
      <c r="K15" s="943"/>
      <c r="L15" s="1306"/>
      <c r="M15" s="1306"/>
      <c r="N15" s="631"/>
      <c r="O15" s="1312" t="s">
        <v>578</v>
      </c>
      <c r="P15" s="1310" t="s">
        <v>270</v>
      </c>
      <c r="Q15" s="1311"/>
      <c r="R15" s="1286" t="s">
        <v>615</v>
      </c>
      <c r="S15" s="1287"/>
      <c r="T15" s="1288"/>
      <c r="U15" s="1290"/>
      <c r="V15" s="1304"/>
      <c r="W15" s="1232"/>
    </row>
    <row r="16" spans="1:34" ht="33.75" customHeight="1">
      <c r="J16" s="943"/>
      <c r="K16" s="943"/>
      <c r="L16" s="1306"/>
      <c r="M16" s="1306"/>
      <c r="N16" s="632"/>
      <c r="O16" s="1313"/>
      <c r="P16" s="719" t="s">
        <v>579</v>
      </c>
      <c r="Q16" s="719" t="s">
        <v>6</v>
      </c>
      <c r="R16" s="976" t="s">
        <v>273</v>
      </c>
      <c r="S16" s="1301" t="s">
        <v>272</v>
      </c>
      <c r="T16" s="1302"/>
      <c r="U16" s="1291"/>
      <c r="V16" s="1305"/>
      <c r="W16" s="1232"/>
    </row>
    <row r="17" spans="1:36">
      <c r="J17" s="943"/>
      <c r="K17" s="538">
        <v>1</v>
      </c>
      <c r="L17" s="616" t="s">
        <v>92</v>
      </c>
      <c r="M17" s="616" t="s">
        <v>48</v>
      </c>
      <c r="N17" s="618" t="str">
        <f ca="1">OFFSET(N17,0,-1)</f>
        <v>2</v>
      </c>
      <c r="O17" s="973">
        <f ca="1">OFFSET(O17,0,-1)+1</f>
        <v>3</v>
      </c>
      <c r="P17" s="973">
        <f ca="1">OFFSET(P17,0,-1)+1</f>
        <v>4</v>
      </c>
      <c r="Q17" s="973">
        <f ca="1">OFFSET(Q17,0,-1)+1</f>
        <v>5</v>
      </c>
      <c r="R17" s="973">
        <f ca="1">OFFSET(R17,0,-1)+1</f>
        <v>6</v>
      </c>
      <c r="S17" s="1294">
        <f ca="1">OFFSET(S17,0,-1)+1</f>
        <v>7</v>
      </c>
      <c r="T17" s="1294"/>
      <c r="U17" s="973">
        <f ca="1">OFFSET(U17,0,-2)+1</f>
        <v>8</v>
      </c>
      <c r="V17" s="618">
        <f ca="1">OFFSET(V17,0,-1)</f>
        <v>8</v>
      </c>
      <c r="W17" s="973">
        <f ca="1">OFFSET(W17,0,-1)+1</f>
        <v>9</v>
      </c>
    </row>
    <row r="18" spans="1:36" ht="22.5">
      <c r="A18" s="1277">
        <v>1</v>
      </c>
      <c r="B18" s="963"/>
      <c r="C18" s="963"/>
      <c r="D18" s="963"/>
      <c r="E18" s="929"/>
      <c r="F18" s="974"/>
      <c r="G18" s="974"/>
      <c r="H18" s="974"/>
      <c r="I18" s="931"/>
      <c r="J18" s="927"/>
      <c r="K18" s="911"/>
      <c r="L18" s="978" t="e">
        <f ca="1">mergeValue(A18)</f>
        <v>#NAME?</v>
      </c>
      <c r="M18" s="610" t="s">
        <v>19</v>
      </c>
      <c r="N18" s="615"/>
      <c r="O18" s="1278"/>
      <c r="P18" s="1278"/>
      <c r="Q18" s="1278"/>
      <c r="R18" s="1278"/>
      <c r="S18" s="1278"/>
      <c r="T18" s="1278"/>
      <c r="U18" s="1278"/>
      <c r="V18" s="1278"/>
      <c r="W18" s="1129" t="s">
        <v>718</v>
      </c>
      <c r="Y18" s="777"/>
      <c r="Z18" s="777" t="str">
        <f t="shared" ref="Z18:Z31" si="0">IF(M18="","",M18 )</f>
        <v>Наименование тарифа</v>
      </c>
      <c r="AA18" s="777"/>
      <c r="AB18" s="777"/>
      <c r="AC18" s="777"/>
      <c r="AI18" s="956"/>
      <c r="AJ18" s="956"/>
    </row>
    <row r="19" spans="1:36" ht="22.5">
      <c r="A19" s="1277"/>
      <c r="B19" s="1277">
        <v>1</v>
      </c>
      <c r="C19" s="963"/>
      <c r="D19" s="963"/>
      <c r="E19" s="974"/>
      <c r="F19" s="974"/>
      <c r="G19" s="974"/>
      <c r="H19" s="974"/>
      <c r="I19" s="969"/>
      <c r="J19" s="902"/>
      <c r="K19" s="905"/>
      <c r="L19" s="978" t="e">
        <f ca="1">mergeValue(A19) &amp;"."&amp; mergeValue(B19)</f>
        <v>#NAME?</v>
      </c>
      <c r="M19" s="658" t="s">
        <v>15</v>
      </c>
      <c r="N19" s="615"/>
      <c r="O19" s="1278"/>
      <c r="P19" s="1278"/>
      <c r="Q19" s="1278"/>
      <c r="R19" s="1278"/>
      <c r="S19" s="1278"/>
      <c r="T19" s="1278"/>
      <c r="U19" s="1278"/>
      <c r="V19" s="1278"/>
      <c r="W19" s="1129" t="s">
        <v>459</v>
      </c>
      <c r="Y19" s="777"/>
      <c r="Z19" s="777" t="str">
        <f t="shared" si="0"/>
        <v>Территория действия тарифа</v>
      </c>
      <c r="AA19" s="777"/>
      <c r="AB19" s="777"/>
      <c r="AC19" s="777"/>
      <c r="AI19" s="956"/>
      <c r="AJ19" s="956"/>
    </row>
    <row r="20" spans="1:36" ht="22.5">
      <c r="A20" s="1277"/>
      <c r="B20" s="1277"/>
      <c r="C20" s="1277">
        <v>1</v>
      </c>
      <c r="D20" s="963"/>
      <c r="E20" s="974"/>
      <c r="F20" s="974"/>
      <c r="G20" s="974"/>
      <c r="H20" s="974"/>
      <c r="I20" s="910"/>
      <c r="J20" s="902"/>
      <c r="K20" s="905"/>
      <c r="L20" s="978" t="e">
        <f ca="1">mergeValue(A20) &amp;"."&amp; mergeValue(B20)&amp;"."&amp; mergeValue(C20)</f>
        <v>#NAME?</v>
      </c>
      <c r="M20" s="659" t="s">
        <v>7</v>
      </c>
      <c r="N20" s="615"/>
      <c r="O20" s="1278"/>
      <c r="P20" s="1278"/>
      <c r="Q20" s="1278"/>
      <c r="R20" s="1278"/>
      <c r="S20" s="1278"/>
      <c r="T20" s="1278"/>
      <c r="U20" s="1278"/>
      <c r="V20" s="1278"/>
      <c r="W20" s="1129" t="s">
        <v>600</v>
      </c>
      <c r="Y20" s="777"/>
      <c r="Z20" s="777" t="str">
        <f t="shared" si="0"/>
        <v xml:space="preserve">Наименование системы теплоснабжения </v>
      </c>
      <c r="AA20" s="777"/>
      <c r="AB20" s="777"/>
      <c r="AC20" s="777"/>
      <c r="AI20" s="956"/>
      <c r="AJ20" s="956"/>
    </row>
    <row r="21" spans="1:36" ht="22.5">
      <c r="A21" s="1277"/>
      <c r="B21" s="1277"/>
      <c r="C21" s="1277"/>
      <c r="D21" s="1277">
        <v>1</v>
      </c>
      <c r="E21" s="974"/>
      <c r="F21" s="974"/>
      <c r="G21" s="974"/>
      <c r="H21" s="974"/>
      <c r="I21" s="910"/>
      <c r="J21" s="902"/>
      <c r="K21" s="905"/>
      <c r="L21" s="978" t="e">
        <f ca="1">mergeValue(A21) &amp;"."&amp; mergeValue(B21)&amp;"."&amp; mergeValue(C21)&amp;"."&amp; mergeValue(D21)</f>
        <v>#NAME?</v>
      </c>
      <c r="M21" s="660" t="s">
        <v>21</v>
      </c>
      <c r="N21" s="615"/>
      <c r="O21" s="1278"/>
      <c r="P21" s="1278"/>
      <c r="Q21" s="1278"/>
      <c r="R21" s="1278"/>
      <c r="S21" s="1278"/>
      <c r="T21" s="1278"/>
      <c r="U21" s="1278"/>
      <c r="V21" s="1278"/>
      <c r="W21" s="1129" t="s">
        <v>601</v>
      </c>
      <c r="Y21" s="777"/>
      <c r="Z21" s="777" t="str">
        <f t="shared" si="0"/>
        <v xml:space="preserve">Источник тепловой энергии  </v>
      </c>
      <c r="AA21" s="777"/>
      <c r="AB21" s="777"/>
      <c r="AC21" s="777"/>
      <c r="AI21" s="956"/>
      <c r="AJ21" s="956"/>
    </row>
    <row r="22" spans="1:36" ht="78.75">
      <c r="A22" s="1277"/>
      <c r="B22" s="1277"/>
      <c r="C22" s="1277"/>
      <c r="D22" s="1277"/>
      <c r="E22" s="1277">
        <v>1</v>
      </c>
      <c r="F22" s="974"/>
      <c r="G22" s="974"/>
      <c r="H22" s="963">
        <v>1</v>
      </c>
      <c r="I22" s="1277">
        <v>1</v>
      </c>
      <c r="J22" s="974"/>
      <c r="K22" s="913"/>
      <c r="L22" s="978" t="e">
        <f ca="1">mergeValue(A22) &amp;"."&amp; mergeValue(B22)&amp;"."&amp; mergeValue(C22)&amp;"."&amp; mergeValue(D22)&amp;"."&amp; mergeValue(E22)</f>
        <v>#NAME?</v>
      </c>
      <c r="M22" s="524" t="s">
        <v>8</v>
      </c>
      <c r="N22" s="615"/>
      <c r="O22" s="1279"/>
      <c r="P22" s="1279"/>
      <c r="Q22" s="1279"/>
      <c r="R22" s="1279"/>
      <c r="S22" s="1279"/>
      <c r="T22" s="1279"/>
      <c r="U22" s="1279"/>
      <c r="V22" s="1279"/>
      <c r="W22" s="1129" t="s">
        <v>719</v>
      </c>
      <c r="Y22" s="777"/>
      <c r="Z22" s="777" t="str">
        <f t="shared" si="0"/>
        <v>Схема подключения теплопотребляющей установки к коллектору источника тепловой энергии</v>
      </c>
      <c r="AA22" s="777"/>
      <c r="AB22" s="777"/>
      <c r="AC22" s="777"/>
      <c r="AI22" s="956"/>
      <c r="AJ22" s="956"/>
    </row>
    <row r="23" spans="1:36" ht="33.75">
      <c r="A23" s="1277"/>
      <c r="B23" s="1277"/>
      <c r="C23" s="1277"/>
      <c r="D23" s="1277"/>
      <c r="E23" s="1277"/>
      <c r="F23" s="1277">
        <v>1</v>
      </c>
      <c r="G23" s="963"/>
      <c r="H23" s="963"/>
      <c r="I23" s="1277"/>
      <c r="J23" s="1277">
        <v>1</v>
      </c>
      <c r="K23" s="914"/>
      <c r="L23" s="978" t="e">
        <f ca="1">mergeValue(A23) &amp;"."&amp; mergeValue(B23)&amp;"."&amp; mergeValue(C23)&amp;"."&amp; mergeValue(D23)&amp;"."&amp; mergeValue(E23)&amp;"."&amp; mergeValue(F23)</f>
        <v>#NAME?</v>
      </c>
      <c r="M23" s="525" t="s">
        <v>9</v>
      </c>
      <c r="N23" s="615"/>
      <c r="O23" s="1280"/>
      <c r="P23" s="1281"/>
      <c r="Q23" s="1281"/>
      <c r="R23" s="1281"/>
      <c r="S23" s="1281"/>
      <c r="T23" s="1281"/>
      <c r="U23" s="1281"/>
      <c r="V23" s="1282"/>
      <c r="W23" s="1129" t="s">
        <v>720</v>
      </c>
      <c r="Y23" s="777"/>
      <c r="Z23" s="777" t="str">
        <f t="shared" si="0"/>
        <v>Группа потребителей</v>
      </c>
      <c r="AA23" s="777"/>
      <c r="AB23" s="777"/>
      <c r="AC23" s="777"/>
      <c r="AI23" s="956"/>
      <c r="AJ23" s="956"/>
    </row>
    <row r="24" spans="1:36" ht="122.1" customHeight="1">
      <c r="A24" s="1277"/>
      <c r="B24" s="1277"/>
      <c r="C24" s="1277"/>
      <c r="D24" s="1277"/>
      <c r="E24" s="1277"/>
      <c r="F24" s="1277"/>
      <c r="G24" s="963">
        <v>1</v>
      </c>
      <c r="H24" s="963"/>
      <c r="I24" s="1277"/>
      <c r="J24" s="1277"/>
      <c r="K24" s="914">
        <v>1</v>
      </c>
      <c r="L24" s="978" t="e">
        <f ca="1">mergeValue(A24) &amp;"."&amp; mergeValue(B24)&amp;"."&amp; mergeValue(C24)&amp;"."&amp; mergeValue(D24)&amp;"."&amp; mergeValue(E24)&amp;"."&amp; mergeValue(F24)&amp;"."&amp; mergeValue(G24)</f>
        <v>#NAME?</v>
      </c>
      <c r="M24" s="1088"/>
      <c r="N24" s="615"/>
      <c r="O24" s="726"/>
      <c r="P24" s="726"/>
      <c r="Q24" s="1040"/>
      <c r="R24" s="1284"/>
      <c r="S24" s="1285" t="s">
        <v>83</v>
      </c>
      <c r="T24" s="1284"/>
      <c r="U24" s="1285" t="s">
        <v>84</v>
      </c>
      <c r="V24" s="726"/>
      <c r="W24" s="1295" t="s">
        <v>721</v>
      </c>
      <c r="X24" s="956" t="e">
        <f ca="1">strCheckDate(O25:V25)</f>
        <v>#NAME?</v>
      </c>
      <c r="Y24" s="777"/>
      <c r="Z24" s="777" t="str">
        <f t="shared" si="0"/>
        <v/>
      </c>
      <c r="AA24" s="777"/>
      <c r="AB24" s="777"/>
      <c r="AC24" s="777"/>
      <c r="AI24" s="956"/>
      <c r="AJ24" s="956"/>
    </row>
    <row r="25" spans="1:36" ht="11.25" hidden="1">
      <c r="A25" s="1277"/>
      <c r="B25" s="1277"/>
      <c r="C25" s="1277"/>
      <c r="D25" s="1277"/>
      <c r="E25" s="1277"/>
      <c r="F25" s="1277"/>
      <c r="G25" s="963"/>
      <c r="H25" s="963"/>
      <c r="I25" s="1277"/>
      <c r="J25" s="1277"/>
      <c r="K25" s="914"/>
      <c r="L25" s="752"/>
      <c r="M25" s="615"/>
      <c r="N25" s="615"/>
      <c r="O25" s="726"/>
      <c r="P25" s="726"/>
      <c r="Q25" s="732" t="str">
        <f>R24 &amp; "-" &amp; T24</f>
        <v>-</v>
      </c>
      <c r="R25" s="1284"/>
      <c r="S25" s="1285"/>
      <c r="T25" s="1284"/>
      <c r="U25" s="1285"/>
      <c r="V25" s="726"/>
      <c r="W25" s="1296"/>
      <c r="Y25" s="777"/>
      <c r="Z25" s="777" t="str">
        <f t="shared" si="0"/>
        <v/>
      </c>
      <c r="AA25" s="777"/>
      <c r="AB25" s="777"/>
      <c r="AC25" s="777"/>
      <c r="AI25" s="956"/>
      <c r="AJ25" s="956"/>
    </row>
    <row r="26" spans="1:36" ht="15" customHeight="1">
      <c r="A26" s="1277"/>
      <c r="B26" s="1277"/>
      <c r="C26" s="1277"/>
      <c r="D26" s="1277"/>
      <c r="E26" s="1277"/>
      <c r="F26" s="1277"/>
      <c r="G26" s="974"/>
      <c r="H26" s="963"/>
      <c r="I26" s="1277"/>
      <c r="J26" s="1277"/>
      <c r="K26" s="913"/>
      <c r="L26" s="654"/>
      <c r="M26" s="527" t="s">
        <v>24</v>
      </c>
      <c r="N26" s="954"/>
      <c r="O26" s="954"/>
      <c r="P26" s="954"/>
      <c r="Q26" s="954"/>
      <c r="R26" s="954"/>
      <c r="S26" s="954"/>
      <c r="T26" s="954"/>
      <c r="U26" s="954"/>
      <c r="V26" s="725"/>
      <c r="W26" s="1297"/>
      <c r="Y26" s="777"/>
      <c r="Z26" s="777" t="str">
        <f t="shared" si="0"/>
        <v>Добавить вид теплоносителя (параметры теплоносителя)</v>
      </c>
      <c r="AA26" s="777"/>
      <c r="AB26" s="777"/>
      <c r="AC26" s="777"/>
      <c r="AI26" s="956"/>
      <c r="AJ26" s="956"/>
    </row>
    <row r="27" spans="1:36" ht="15" customHeight="1">
      <c r="A27" s="1277"/>
      <c r="B27" s="1277"/>
      <c r="C27" s="1277"/>
      <c r="D27" s="1277"/>
      <c r="E27" s="1277"/>
      <c r="F27" s="974"/>
      <c r="G27" s="974"/>
      <c r="H27" s="963"/>
      <c r="I27" s="1277"/>
      <c r="J27" s="974"/>
      <c r="K27" s="913"/>
      <c r="L27" s="654"/>
      <c r="M27" s="526" t="s">
        <v>10</v>
      </c>
      <c r="N27" s="954"/>
      <c r="O27" s="954"/>
      <c r="P27" s="954"/>
      <c r="Q27" s="954"/>
      <c r="R27" s="954"/>
      <c r="S27" s="954"/>
      <c r="T27" s="954"/>
      <c r="U27" s="953"/>
      <c r="V27" s="954"/>
      <c r="W27" s="634"/>
      <c r="Y27" s="777"/>
      <c r="Z27" s="777" t="str">
        <f t="shared" si="0"/>
        <v>Добавить группу потребителей</v>
      </c>
      <c r="AA27" s="777"/>
      <c r="AB27" s="777"/>
      <c r="AC27" s="777"/>
      <c r="AI27" s="956"/>
      <c r="AJ27" s="956"/>
    </row>
    <row r="28" spans="1:36" ht="15" customHeight="1">
      <c r="A28" s="1277"/>
      <c r="B28" s="1277"/>
      <c r="C28" s="1277"/>
      <c r="D28" s="1277"/>
      <c r="E28" s="912"/>
      <c r="F28" s="974"/>
      <c r="G28" s="974"/>
      <c r="H28" s="974"/>
      <c r="I28" s="927"/>
      <c r="J28" s="942"/>
      <c r="K28" s="911"/>
      <c r="L28" s="654"/>
      <c r="M28" s="949" t="s">
        <v>11</v>
      </c>
      <c r="N28" s="954"/>
      <c r="O28" s="954"/>
      <c r="P28" s="954"/>
      <c r="Q28" s="954"/>
      <c r="R28" s="954"/>
      <c r="S28" s="954"/>
      <c r="T28" s="954"/>
      <c r="U28" s="953"/>
      <c r="V28" s="954"/>
      <c r="W28" s="634"/>
      <c r="Y28" s="777"/>
      <c r="Z28" s="777" t="str">
        <f t="shared" si="0"/>
        <v>Добавить схему подключения</v>
      </c>
      <c r="AA28" s="777"/>
      <c r="AB28" s="777"/>
      <c r="AC28" s="777"/>
      <c r="AI28" s="956"/>
      <c r="AJ28" s="956"/>
    </row>
    <row r="29" spans="1:36" ht="15" customHeight="1">
      <c r="A29" s="1277"/>
      <c r="B29" s="1277"/>
      <c r="C29" s="1277"/>
      <c r="D29" s="912"/>
      <c r="E29" s="912"/>
      <c r="F29" s="974"/>
      <c r="G29" s="974"/>
      <c r="H29" s="974"/>
      <c r="I29" s="927"/>
      <c r="J29" s="942"/>
      <c r="K29" s="911"/>
      <c r="L29" s="654"/>
      <c r="M29" s="948" t="s">
        <v>16</v>
      </c>
      <c r="N29" s="954"/>
      <c r="O29" s="954"/>
      <c r="P29" s="954"/>
      <c r="Q29" s="954"/>
      <c r="R29" s="954"/>
      <c r="S29" s="954"/>
      <c r="T29" s="954"/>
      <c r="U29" s="953"/>
      <c r="V29" s="954"/>
      <c r="W29" s="634"/>
      <c r="Y29" s="777"/>
      <c r="Z29" s="777" t="str">
        <f t="shared" si="0"/>
        <v>Добавить источник тепловой энергии</v>
      </c>
      <c r="AA29" s="777"/>
      <c r="AB29" s="777"/>
      <c r="AC29" s="777"/>
      <c r="AI29" s="956"/>
      <c r="AJ29" s="956"/>
    </row>
    <row r="30" spans="1:36" ht="15" customHeight="1">
      <c r="A30" s="1277"/>
      <c r="B30" s="1277"/>
      <c r="C30" s="912"/>
      <c r="D30" s="912"/>
      <c r="E30" s="912"/>
      <c r="F30" s="912"/>
      <c r="G30" s="917"/>
      <c r="H30" s="927"/>
      <c r="I30" s="915"/>
      <c r="J30" s="942"/>
      <c r="K30" s="916"/>
      <c r="L30" s="654"/>
      <c r="M30" s="947" t="s">
        <v>17</v>
      </c>
      <c r="N30" s="954"/>
      <c r="O30" s="954"/>
      <c r="P30" s="954"/>
      <c r="Q30" s="954"/>
      <c r="R30" s="954"/>
      <c r="S30" s="954"/>
      <c r="T30" s="954"/>
      <c r="U30" s="953"/>
      <c r="V30" s="954"/>
      <c r="W30" s="634"/>
      <c r="Y30" s="777"/>
      <c r="Z30" s="777" t="str">
        <f t="shared" si="0"/>
        <v>Добавить наименование системы теплоснабжения</v>
      </c>
      <c r="AA30" s="777"/>
      <c r="AB30" s="777"/>
      <c r="AC30" s="777"/>
      <c r="AI30" s="956"/>
      <c r="AJ30" s="956"/>
    </row>
    <row r="31" spans="1:36" ht="15" customHeight="1">
      <c r="A31" s="1277"/>
      <c r="B31" s="912"/>
      <c r="C31" s="912"/>
      <c r="D31" s="912"/>
      <c r="E31" s="912"/>
      <c r="F31" s="912"/>
      <c r="G31" s="917"/>
      <c r="H31" s="927"/>
      <c r="I31" s="927"/>
      <c r="J31" s="942"/>
      <c r="K31" s="911"/>
      <c r="L31" s="654"/>
      <c r="M31" s="696" t="s">
        <v>18</v>
      </c>
      <c r="N31" s="954"/>
      <c r="O31" s="954"/>
      <c r="P31" s="954"/>
      <c r="Q31" s="954"/>
      <c r="R31" s="954"/>
      <c r="S31" s="954"/>
      <c r="T31" s="954"/>
      <c r="U31" s="953"/>
      <c r="V31" s="954"/>
      <c r="W31" s="634"/>
      <c r="Y31" s="777"/>
      <c r="Z31" s="777" t="str">
        <f t="shared" si="0"/>
        <v>Добавить территорию действия тарифа</v>
      </c>
      <c r="AA31" s="777"/>
      <c r="AB31" s="777"/>
      <c r="AC31" s="777"/>
      <c r="AI31" s="956"/>
      <c r="AJ31" s="956"/>
    </row>
    <row r="32" spans="1:36" s="937" customFormat="1" ht="15" customHeight="1">
      <c r="L32" s="462"/>
      <c r="M32" s="699" t="s">
        <v>308</v>
      </c>
      <c r="N32" s="954"/>
      <c r="O32" s="954"/>
      <c r="P32" s="954"/>
      <c r="Q32" s="954"/>
      <c r="R32" s="954"/>
      <c r="S32" s="954"/>
      <c r="T32" s="954"/>
      <c r="U32" s="953"/>
      <c r="V32" s="954"/>
      <c r="W32" s="634"/>
      <c r="X32" s="958"/>
      <c r="Y32" s="958"/>
      <c r="Z32" s="958"/>
      <c r="AA32" s="958"/>
      <c r="AB32" s="958"/>
      <c r="AC32" s="958"/>
      <c r="AD32" s="958"/>
      <c r="AE32" s="958"/>
      <c r="AF32" s="958"/>
      <c r="AG32" s="958"/>
      <c r="AH32" s="958"/>
    </row>
    <row r="33" spans="1:34" ht="11.25">
      <c r="A33" s="938"/>
      <c r="B33" s="938"/>
      <c r="C33" s="938"/>
      <c r="D33" s="938"/>
      <c r="E33" s="938"/>
      <c r="F33" s="938"/>
      <c r="G33" s="938"/>
      <c r="H33" s="938"/>
      <c r="I33" s="938"/>
      <c r="J33" s="938"/>
      <c r="K33" s="938"/>
      <c r="X33" s="938"/>
      <c r="Y33" s="938"/>
      <c r="Z33" s="938"/>
      <c r="AA33" s="938"/>
      <c r="AB33" s="938"/>
      <c r="AC33" s="938"/>
      <c r="AD33" s="938"/>
      <c r="AE33" s="938"/>
      <c r="AF33" s="938"/>
      <c r="AG33" s="938"/>
      <c r="AH33" s="938"/>
    </row>
    <row r="34" spans="1:34" ht="90" customHeight="1">
      <c r="L34" s="1">
        <v>1</v>
      </c>
      <c r="M34" s="1270" t="s">
        <v>722</v>
      </c>
      <c r="N34" s="1270"/>
      <c r="O34" s="1270"/>
      <c r="P34" s="1270"/>
      <c r="Q34" s="1270"/>
      <c r="R34" s="1270"/>
      <c r="S34" s="1270"/>
      <c r="T34" s="1270"/>
      <c r="U34" s="1270"/>
      <c r="V34" s="1270"/>
      <c r="W34" s="1270"/>
    </row>
  </sheetData>
  <sheetProtection password="FA9C" sheet="1" objects="1" scenarios="1" formatColumns="0" formatRows="0"/>
  <dataConsolidate/>
  <mergeCells count="39">
    <mergeCell ref="W24:W26"/>
    <mergeCell ref="M34:W34"/>
    <mergeCell ref="O21:V21"/>
    <mergeCell ref="E22:E27"/>
    <mergeCell ref="I22:I27"/>
    <mergeCell ref="O22:V22"/>
    <mergeCell ref="F23:F26"/>
    <mergeCell ref="J23:J26"/>
    <mergeCell ref="O23:V23"/>
    <mergeCell ref="R24:R25"/>
    <mergeCell ref="S24:S25"/>
    <mergeCell ref="T24:T25"/>
    <mergeCell ref="S17:T17"/>
    <mergeCell ref="A18:A31"/>
    <mergeCell ref="O18:V18"/>
    <mergeCell ref="B19:B30"/>
    <mergeCell ref="O19:V19"/>
    <mergeCell ref="C20:C29"/>
    <mergeCell ref="O20:V20"/>
    <mergeCell ref="D21:D28"/>
    <mergeCell ref="U24:U25"/>
    <mergeCell ref="O12:U12"/>
    <mergeCell ref="L13:V13"/>
    <mergeCell ref="W13:W16"/>
    <mergeCell ref="L14:L16"/>
    <mergeCell ref="M14:M16"/>
    <mergeCell ref="O14:T14"/>
    <mergeCell ref="U14:U16"/>
    <mergeCell ref="V14:V16"/>
    <mergeCell ref="O15:O16"/>
    <mergeCell ref="P15:Q15"/>
    <mergeCell ref="R15:T15"/>
    <mergeCell ref="S16:T16"/>
    <mergeCell ref="L11:M11"/>
    <mergeCell ref="L5:T5"/>
    <mergeCell ref="O7:T7"/>
    <mergeCell ref="O8:T8"/>
    <mergeCell ref="O9:T9"/>
    <mergeCell ref="O10:T10"/>
  </mergeCells>
  <dataValidations count="10">
    <dataValidation allowBlank="1" sqref="WVT983066:WWE98307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7:W32 L131098:W131104 L196634:W196640 L262170:W262176 L327706:W327712 L393242:W393248 L458778:W458784 L524314:W524320 L589850:W589856 L655386:W655392 L720922:W720928 L786458:W786464 L851994:W852000 L917530:W917536 L983066:W983072 L65562:W65568 L26:V26 ACZ26:ADK32 TD26:TO32 JH26:JS32 WVT26:WWE32 WLX26:WMI32 WCB26:WCM32 VSF26:VSQ32 VIJ26:VIU32 UYN26:UYY32 UOR26:UPC32 UEV26:UFG32 TUZ26:TVK32 TLD26:TLO32 TBH26:TBS32 SRL26:SRW32 SHP26:SIA32 RXT26:RYE32 RNX26:ROI32 REB26:REM32 QUF26:QUQ32 QKJ26:QKU32 QAN26:QAY32 PQR26:PRC32 PGV26:PHG32 OWZ26:OXK32 OND26:ONO32 ODH26:ODS32 NTL26:NTW32 NJP26:NKA32 MZT26:NAE32 MPX26:MQI32 MGB26:MGM32 LWF26:LWQ32 LMJ26:LMU32 LCN26:LCY32 KSR26:KTC32 KIV26:KJG32 JYZ26:JZK32 JPD26:JPO32 JFH26:JFS32 IVL26:IVW32 ILP26:IMA32 IBT26:ICE32 HRX26:HSI32 HIB26:HIM32 GYF26:GYQ32 GOJ26:GOU32 GEN26:GEY32 FUR26:FVC32 FKV26:FLG32 FAZ26:FBK32 ERD26:ERO32 EHH26:EHS32 DXL26:DXW32 DNP26:DOA32 DDT26:DEE32 CTX26:CUI32 CKB26:CKM32 CAF26:CAQ32 BQJ26:BQU32 BGN26:BGY32 AWR26:AXC32 AMV26:ANG32"/>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U458776 U524312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589848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655384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720920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786456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851992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917528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983064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65560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131096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196632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WMG24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262168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CK24 VSO24 VIS24 UYW24 UPA24 UFE24 TVI24 TLM24 TBQ24 SRU24 SHY24 RYC24 ROG24 REK24 QUO24 QKS24 QAW24 PRA24 PHE24 OXI24 ONM24 ODQ24 NTU24 NJY24 NAC24 MQG24 MGK24 LWO24 LMS24 LCW24 KTA24 KJE24 JZI24 JPM24 JFQ24 IVU24 ILY24 ICC24 HSG24 HIK24 GYO24 GOS24 GEW24 FVA24 FLE24 FBI24 ERM24 EHQ24 DXU24 DNY24 DEC24 CUG24 CKK24 CAO24 BQS24 BGW24 AXA24 ANE24 ADI24 TM24 TK24 JQ24 WWA24 WME24 WCI24 VSM24 VIQ24 UYU24 UOY24 UFC24 TVG24 TLK24 TBO24 SRS24 SHW24 RYA24 ROE24 REI24 QUM24 QKQ24 QAU24 PQY24 PHC24 OXG24 ONK24 ODO24 NTS24 NJW24 NAA24 MQE24 MGI24 LWM24 LMQ24 LCU24 KSY24 KJC24 JZG24 JPK24 JFO24 IVS24 ILW24 ICA24 HSE24 HII24 GYM24 GOQ24 GEU24 FUY24 FLC24 FBG24 ERK24 EHO24 DXS24 DNW24 DEA24 CUE24 CKI24 CAM24 BQQ24 BGU24 AWY24 ANC24 ADG24 JO24 U24 S24 U327704 U393240 WWC2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R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R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R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R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R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R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R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R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R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R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R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R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R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R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WWB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WWB2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MF24 WCJ24"/>
    <dataValidation type="list" allowBlank="1" showInputMessage="1" showErrorMessage="1" errorTitle="Ошибка" error="Выберите значение из списка" sqref="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M24 WVU24 WLY24 WCC24">
      <formula1>kind_of_heat_transfer</formula1>
    </dataValidation>
    <dataValidation type="list" allowBlank="1" showInputMessage="1" errorTitle="Ошибка" error="Выберите значение из списка" prompt="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JK65559:JR65559 TG65559:TN65559 ADC65559:ADJ65559 AMY65559:ANF65559 AWU65559:AXB65559 BGQ65559:BGX65559 BQM65559:BQT65559 CAI65559:CAP65559 CKE65559:CKL65559 CUA65559:CUH65559 DDW65559:DED65559 DNS65559:DNZ65559 DXO65559:DXV65559 EHK65559:EHR65559 ERG65559:ERN65559 FBC65559:FBJ65559 FKY65559:FLF65559 FUU65559:FVB65559 GEQ65559:GEX65559 GOM65559:GOT65559 GYI65559:GYP65559 HIE65559:HIL65559 HSA65559:HSH65559 IBW65559:ICD65559 ILS65559:ILZ65559 IVO65559:IVV65559 JFK65559:JFR65559 JPG65559:JPN65559 JZC65559:JZJ65559 KIY65559:KJF65559 KSU65559:KTB65559 LCQ65559:LCX65559 LMM65559:LMT65559 LWI65559:LWP65559 MGE65559:MGL65559 MQA65559:MQH65559 MZW65559:NAD65559 NJS65559:NJZ65559 NTO65559:NTV65559 ODK65559:ODR65559 ONG65559:ONN65559 OXC65559:OXJ65559 PGY65559:PHF65559 PQU65559:PRB65559 QAQ65559:QAX65559 QKM65559:QKT65559 QUI65559:QUP65559 REE65559:REL65559 ROA65559:ROH65559 RXW65559:RYD65559 SHS65559:SHZ65559 SRO65559:SRV65559 TBK65559:TBR65559 TLG65559:TLN65559 TVC65559:TVJ65559 UEY65559:UFF65559 UOU65559:UPB65559 UYQ65559:UYX65559 VIM65559:VIT65559 VSI65559:VSP65559 WCE65559:WCL65559 WMA65559:WMH65559 WVW65559:WWD65559 JK131095:JR131095 TG131095:TN131095 ADC131095:ADJ131095 AMY131095:ANF131095 AWU131095:AXB131095 BGQ131095:BGX131095 BQM131095:BQT131095 CAI131095:CAP131095 CKE131095:CKL131095 CUA131095:CUH131095 DDW131095:DED131095 DNS131095:DNZ131095 DXO131095:DXV131095 EHK131095:EHR131095 ERG131095:ERN131095 FBC131095:FBJ131095 FKY131095:FLF131095 FUU131095:FVB131095 GEQ131095:GEX131095 GOM131095:GOT131095 GYI131095:GYP131095 HIE131095:HIL131095 HSA131095:HSH131095 IBW131095:ICD131095 ILS131095:ILZ131095 IVO131095:IVV131095 JFK131095:JFR131095 JPG131095:JPN131095 JZC131095:JZJ131095 KIY131095:KJF131095 KSU131095:KTB131095 LCQ131095:LCX131095 LMM131095:LMT131095 LWI131095:LWP131095 MGE131095:MGL131095 MQA131095:MQH131095 MZW131095:NAD131095 NJS131095:NJZ131095 NTO131095:NTV131095 ODK131095:ODR131095 ONG131095:ONN131095 OXC131095:OXJ131095 PGY131095:PHF131095 PQU131095:PRB131095 QAQ131095:QAX131095 QKM131095:QKT131095 QUI131095:QUP131095 REE131095:REL131095 ROA131095:ROH131095 RXW131095:RYD131095 SHS131095:SHZ131095 SRO131095:SRV131095 TBK131095:TBR131095 TLG131095:TLN131095 TVC131095:TVJ131095 UEY131095:UFF131095 UOU131095:UPB131095 UYQ131095:UYX131095 VIM131095:VIT131095 VSI131095:VSP131095 WCE131095:WCL131095 WMA131095:WMH131095 WVW131095:WWD131095 JK196631:JR196631 TG196631:TN196631 ADC196631:ADJ196631 AMY196631:ANF196631 AWU196631:AXB196631 BGQ196631:BGX196631 BQM196631:BQT196631 CAI196631:CAP196631 CKE196631:CKL196631 CUA196631:CUH196631 DDW196631:DED196631 DNS196631:DNZ196631 DXO196631:DXV196631 EHK196631:EHR196631 ERG196631:ERN196631 FBC196631:FBJ196631 FKY196631:FLF196631 FUU196631:FVB196631 GEQ196631:GEX196631 GOM196631:GOT196631 GYI196631:GYP196631 HIE196631:HIL196631 HSA196631:HSH196631 IBW196631:ICD196631 ILS196631:ILZ196631 IVO196631:IVV196631 JFK196631:JFR196631 JPG196631:JPN196631 JZC196631:JZJ196631 KIY196631:KJF196631 KSU196631:KTB196631 LCQ196631:LCX196631 LMM196631:LMT196631 LWI196631:LWP196631 MGE196631:MGL196631 MQA196631:MQH196631 MZW196631:NAD196631 NJS196631:NJZ196631 NTO196631:NTV196631 ODK196631:ODR196631 ONG196631:ONN196631 OXC196631:OXJ196631 PGY196631:PHF196631 PQU196631:PRB196631 QAQ196631:QAX196631 QKM196631:QKT196631 QUI196631:QUP196631 REE196631:REL196631 ROA196631:ROH196631 RXW196631:RYD196631 SHS196631:SHZ196631 SRO196631:SRV196631 TBK196631:TBR196631 TLG196631:TLN196631 TVC196631:TVJ196631 UEY196631:UFF196631 UOU196631:UPB196631 UYQ196631:UYX196631 VIM196631:VIT196631 VSI196631:VSP196631 WCE196631:WCL196631 WMA196631:WMH196631 WVW196631:WWD196631 JK262167:JR262167 TG262167:TN262167 ADC262167:ADJ262167 AMY262167:ANF262167 AWU262167:AXB262167 BGQ262167:BGX262167 BQM262167:BQT262167 CAI262167:CAP262167 CKE262167:CKL262167 CUA262167:CUH262167 DDW262167:DED262167 DNS262167:DNZ262167 DXO262167:DXV262167 EHK262167:EHR262167 ERG262167:ERN262167 FBC262167:FBJ262167 FKY262167:FLF262167 FUU262167:FVB262167 GEQ262167:GEX262167 GOM262167:GOT262167 GYI262167:GYP262167 HIE262167:HIL262167 HSA262167:HSH262167 IBW262167:ICD262167 ILS262167:ILZ262167 IVO262167:IVV262167 JFK262167:JFR262167 JPG262167:JPN262167 JZC262167:JZJ262167 KIY262167:KJF262167 KSU262167:KTB262167 LCQ262167:LCX262167 LMM262167:LMT262167 LWI262167:LWP262167 MGE262167:MGL262167 MQA262167:MQH262167 MZW262167:NAD262167 NJS262167:NJZ262167 NTO262167:NTV262167 ODK262167:ODR262167 ONG262167:ONN262167 OXC262167:OXJ262167 PGY262167:PHF262167 PQU262167:PRB262167 QAQ262167:QAX262167 QKM262167:QKT262167 QUI262167:QUP262167 REE262167:REL262167 ROA262167:ROH262167 RXW262167:RYD262167 SHS262167:SHZ262167 SRO262167:SRV262167 TBK262167:TBR262167 TLG262167:TLN262167 TVC262167:TVJ262167 UEY262167:UFF262167 UOU262167:UPB262167 UYQ262167:UYX262167 VIM262167:VIT262167 VSI262167:VSP262167 WCE262167:WCL262167 WMA262167:WMH262167 WVW262167:WWD262167 JK327703:JR327703 TG327703:TN327703 ADC327703:ADJ327703 AMY327703:ANF327703 AWU327703:AXB327703 BGQ327703:BGX327703 BQM327703:BQT327703 CAI327703:CAP327703 CKE327703:CKL327703 CUA327703:CUH327703 DDW327703:DED327703 DNS327703:DNZ327703 DXO327703:DXV327703 EHK327703:EHR327703 ERG327703:ERN327703 FBC327703:FBJ327703 FKY327703:FLF327703 FUU327703:FVB327703 GEQ327703:GEX327703 GOM327703:GOT327703 GYI327703:GYP327703 HIE327703:HIL327703 HSA327703:HSH327703 IBW327703:ICD327703 ILS327703:ILZ327703 IVO327703:IVV327703 JFK327703:JFR327703 JPG327703:JPN327703 JZC327703:JZJ327703 KIY327703:KJF327703 KSU327703:KTB327703 LCQ327703:LCX327703 LMM327703:LMT327703 LWI327703:LWP327703 MGE327703:MGL327703 MQA327703:MQH327703 MZW327703:NAD327703 NJS327703:NJZ327703 NTO327703:NTV327703 ODK327703:ODR327703 ONG327703:ONN327703 OXC327703:OXJ327703 PGY327703:PHF327703 PQU327703:PRB327703 QAQ327703:QAX327703 QKM327703:QKT327703 QUI327703:QUP327703 REE327703:REL327703 ROA327703:ROH327703 RXW327703:RYD327703 SHS327703:SHZ327703 SRO327703:SRV327703 TBK327703:TBR327703 TLG327703:TLN327703 TVC327703:TVJ327703 UEY327703:UFF327703 UOU327703:UPB327703 UYQ327703:UYX327703 VIM327703:VIT327703 VSI327703:VSP327703 WCE327703:WCL327703 WMA327703:WMH327703 WVW327703:WWD327703 JK393239:JR393239 TG393239:TN393239 ADC393239:ADJ393239 AMY393239:ANF393239 AWU393239:AXB393239 BGQ393239:BGX393239 BQM393239:BQT393239 CAI393239:CAP393239 CKE393239:CKL393239 CUA393239:CUH393239 DDW393239:DED393239 DNS393239:DNZ393239 DXO393239:DXV393239 EHK393239:EHR393239 ERG393239:ERN393239 FBC393239:FBJ393239 FKY393239:FLF393239 FUU393239:FVB393239 GEQ393239:GEX393239 GOM393239:GOT393239 GYI393239:GYP393239 HIE393239:HIL393239 HSA393239:HSH393239 IBW393239:ICD393239 ILS393239:ILZ393239 IVO393239:IVV393239 JFK393239:JFR393239 JPG393239:JPN393239 JZC393239:JZJ393239 KIY393239:KJF393239 KSU393239:KTB393239 LCQ393239:LCX393239 LMM393239:LMT393239 LWI393239:LWP393239 MGE393239:MGL393239 MQA393239:MQH393239 MZW393239:NAD393239 NJS393239:NJZ393239 NTO393239:NTV393239 ODK393239:ODR393239 ONG393239:ONN393239 OXC393239:OXJ393239 PGY393239:PHF393239 PQU393239:PRB393239 QAQ393239:QAX393239 QKM393239:QKT393239 QUI393239:QUP393239 REE393239:REL393239 ROA393239:ROH393239 RXW393239:RYD393239 SHS393239:SHZ393239 SRO393239:SRV393239 TBK393239:TBR393239 TLG393239:TLN393239 TVC393239:TVJ393239 UEY393239:UFF393239 UOU393239:UPB393239 UYQ393239:UYX393239 VIM393239:VIT393239 VSI393239:VSP393239 WCE393239:WCL393239 WMA393239:WMH393239 WVW393239:WWD393239 JK458775:JR458775 TG458775:TN458775 ADC458775:ADJ458775 AMY458775:ANF458775 AWU458775:AXB458775 BGQ458775:BGX458775 BQM458775:BQT458775 CAI458775:CAP458775 CKE458775:CKL458775 CUA458775:CUH458775 DDW458775:DED458775 DNS458775:DNZ458775 DXO458775:DXV458775 EHK458775:EHR458775 ERG458775:ERN458775 FBC458775:FBJ458775 FKY458775:FLF458775 FUU458775:FVB458775 GEQ458775:GEX458775 GOM458775:GOT458775 GYI458775:GYP458775 HIE458775:HIL458775 HSA458775:HSH458775 IBW458775:ICD458775 ILS458775:ILZ458775 IVO458775:IVV458775 JFK458775:JFR458775 JPG458775:JPN458775 JZC458775:JZJ458775 KIY458775:KJF458775 KSU458775:KTB458775 LCQ458775:LCX458775 LMM458775:LMT458775 LWI458775:LWP458775 MGE458775:MGL458775 MQA458775:MQH458775 MZW458775:NAD458775 NJS458775:NJZ458775 NTO458775:NTV458775 ODK458775:ODR458775 ONG458775:ONN458775 OXC458775:OXJ458775 PGY458775:PHF458775 PQU458775:PRB458775 QAQ458775:QAX458775 QKM458775:QKT458775 QUI458775:QUP458775 REE458775:REL458775 ROA458775:ROH458775 RXW458775:RYD458775 SHS458775:SHZ458775 SRO458775:SRV458775 TBK458775:TBR458775 TLG458775:TLN458775 TVC458775:TVJ458775 UEY458775:UFF458775 UOU458775:UPB458775 UYQ458775:UYX458775 VIM458775:VIT458775 VSI458775:VSP458775 WCE458775:WCL458775 WMA458775:WMH458775 WVW458775:WWD458775 JK524311:JR524311 TG524311:TN524311 ADC524311:ADJ524311 AMY524311:ANF524311 AWU524311:AXB524311 BGQ524311:BGX524311 BQM524311:BQT524311 CAI524311:CAP524311 CKE524311:CKL524311 CUA524311:CUH524311 DDW524311:DED524311 DNS524311:DNZ524311 DXO524311:DXV524311 EHK524311:EHR524311 ERG524311:ERN524311 FBC524311:FBJ524311 FKY524311:FLF524311 FUU524311:FVB524311 GEQ524311:GEX524311 GOM524311:GOT524311 GYI524311:GYP524311 HIE524311:HIL524311 HSA524311:HSH524311 IBW524311:ICD524311 ILS524311:ILZ524311 IVO524311:IVV524311 JFK524311:JFR524311 JPG524311:JPN524311 JZC524311:JZJ524311 KIY524311:KJF524311 KSU524311:KTB524311 LCQ524311:LCX524311 LMM524311:LMT524311 LWI524311:LWP524311 MGE524311:MGL524311 MQA524311:MQH524311 MZW524311:NAD524311 NJS524311:NJZ524311 NTO524311:NTV524311 ODK524311:ODR524311 ONG524311:ONN524311 OXC524311:OXJ524311 PGY524311:PHF524311 PQU524311:PRB524311 QAQ524311:QAX524311 QKM524311:QKT524311 QUI524311:QUP524311 REE524311:REL524311 ROA524311:ROH524311 RXW524311:RYD524311 SHS524311:SHZ524311 SRO524311:SRV524311 TBK524311:TBR524311 TLG524311:TLN524311 TVC524311:TVJ524311 UEY524311:UFF524311 UOU524311:UPB524311 UYQ524311:UYX524311 VIM524311:VIT524311 VSI524311:VSP524311 WCE524311:WCL524311 WMA524311:WMH524311 WVW524311:WWD524311 JK589847:JR589847 TG589847:TN589847 ADC589847:ADJ589847 AMY589847:ANF589847 AWU589847:AXB589847 BGQ589847:BGX589847 BQM589847:BQT589847 CAI589847:CAP589847 CKE589847:CKL589847 CUA589847:CUH589847 DDW589847:DED589847 DNS589847:DNZ589847 DXO589847:DXV589847 EHK589847:EHR589847 ERG589847:ERN589847 FBC589847:FBJ589847 FKY589847:FLF589847 FUU589847:FVB589847 GEQ589847:GEX589847 GOM589847:GOT589847 GYI589847:GYP589847 HIE589847:HIL589847 HSA589847:HSH589847 IBW589847:ICD589847 ILS589847:ILZ589847 IVO589847:IVV589847 JFK589847:JFR589847 JPG589847:JPN589847 JZC589847:JZJ589847 KIY589847:KJF589847 KSU589847:KTB589847 LCQ589847:LCX589847 LMM589847:LMT589847 LWI589847:LWP589847 MGE589847:MGL589847 MQA589847:MQH589847 MZW589847:NAD589847 NJS589847:NJZ589847 NTO589847:NTV589847 ODK589847:ODR589847 ONG589847:ONN589847 OXC589847:OXJ589847 PGY589847:PHF589847 PQU589847:PRB589847 QAQ589847:QAX589847 QKM589847:QKT589847 QUI589847:QUP589847 REE589847:REL589847 ROA589847:ROH589847 RXW589847:RYD589847 SHS589847:SHZ589847 SRO589847:SRV589847 TBK589847:TBR589847 TLG589847:TLN589847 TVC589847:TVJ589847 UEY589847:UFF589847 UOU589847:UPB589847 UYQ589847:UYX589847 VIM589847:VIT589847 VSI589847:VSP589847 WCE589847:WCL589847 WMA589847:WMH589847 WVW589847:WWD589847 JK655383:JR655383 TG655383:TN655383 ADC655383:ADJ655383 AMY655383:ANF655383 AWU655383:AXB655383 BGQ655383:BGX655383 BQM655383:BQT655383 CAI655383:CAP655383 CKE655383:CKL655383 CUA655383:CUH655383 DDW655383:DED655383 DNS655383:DNZ655383 DXO655383:DXV655383 EHK655383:EHR655383 ERG655383:ERN655383 FBC655383:FBJ655383 FKY655383:FLF655383 FUU655383:FVB655383 GEQ655383:GEX655383 GOM655383:GOT655383 GYI655383:GYP655383 HIE655383:HIL655383 HSA655383:HSH655383 IBW655383:ICD655383 ILS655383:ILZ655383 IVO655383:IVV655383 JFK655383:JFR655383 JPG655383:JPN655383 JZC655383:JZJ655383 KIY655383:KJF655383 KSU655383:KTB655383 LCQ655383:LCX655383 LMM655383:LMT655383 LWI655383:LWP655383 MGE655383:MGL655383 MQA655383:MQH655383 MZW655383:NAD655383 NJS655383:NJZ655383 NTO655383:NTV655383 ODK655383:ODR655383 ONG655383:ONN655383 OXC655383:OXJ655383 PGY655383:PHF655383 PQU655383:PRB655383 QAQ655383:QAX655383 QKM655383:QKT655383 QUI655383:QUP655383 REE655383:REL655383 ROA655383:ROH655383 RXW655383:RYD655383 SHS655383:SHZ655383 SRO655383:SRV655383 TBK655383:TBR655383 TLG655383:TLN655383 TVC655383:TVJ655383 UEY655383:UFF655383 UOU655383:UPB655383 UYQ655383:UYX655383 VIM655383:VIT655383 VSI655383:VSP655383 WCE655383:WCL655383 WMA655383:WMH655383 WVW655383:WWD655383 JK720919:JR720919 TG720919:TN720919 ADC720919:ADJ720919 AMY720919:ANF720919 AWU720919:AXB720919 BGQ720919:BGX720919 BQM720919:BQT720919 CAI720919:CAP720919 CKE720919:CKL720919 CUA720919:CUH720919 DDW720919:DED720919 DNS720919:DNZ720919 DXO720919:DXV720919 EHK720919:EHR720919 ERG720919:ERN720919 FBC720919:FBJ720919 FKY720919:FLF720919 FUU720919:FVB720919 GEQ720919:GEX720919 GOM720919:GOT720919 GYI720919:GYP720919 HIE720919:HIL720919 HSA720919:HSH720919 IBW720919:ICD720919 ILS720919:ILZ720919 IVO720919:IVV720919 JFK720919:JFR720919 JPG720919:JPN720919 JZC720919:JZJ720919 KIY720919:KJF720919 KSU720919:KTB720919 LCQ720919:LCX720919 LMM720919:LMT720919 LWI720919:LWP720919 MGE720919:MGL720919 MQA720919:MQH720919 MZW720919:NAD720919 NJS720919:NJZ720919 NTO720919:NTV720919 ODK720919:ODR720919 ONG720919:ONN720919 OXC720919:OXJ720919 PGY720919:PHF720919 PQU720919:PRB720919 QAQ720919:QAX720919 QKM720919:QKT720919 QUI720919:QUP720919 REE720919:REL720919 ROA720919:ROH720919 RXW720919:RYD720919 SHS720919:SHZ720919 SRO720919:SRV720919 TBK720919:TBR720919 TLG720919:TLN720919 TVC720919:TVJ720919 UEY720919:UFF720919 UOU720919:UPB720919 UYQ720919:UYX720919 VIM720919:VIT720919 VSI720919:VSP720919 WCE720919:WCL720919 WMA720919:WMH720919 WVW720919:WWD720919 JK786455:JR786455 TG786455:TN786455 ADC786455:ADJ786455 AMY786455:ANF786455 AWU786455:AXB786455 BGQ786455:BGX786455 BQM786455:BQT786455 CAI786455:CAP786455 CKE786455:CKL786455 CUA786455:CUH786455 DDW786455:DED786455 DNS786455:DNZ786455 DXO786455:DXV786455 EHK786455:EHR786455 ERG786455:ERN786455 FBC786455:FBJ786455 FKY786455:FLF786455 FUU786455:FVB786455 GEQ786455:GEX786455 GOM786455:GOT786455 GYI786455:GYP786455 HIE786455:HIL786455 HSA786455:HSH786455 IBW786455:ICD786455 ILS786455:ILZ786455 IVO786455:IVV786455 JFK786455:JFR786455 JPG786455:JPN786455 JZC786455:JZJ786455 KIY786455:KJF786455 KSU786455:KTB786455 LCQ786455:LCX786455 LMM786455:LMT786455 LWI786455:LWP786455 MGE786455:MGL786455 MQA786455:MQH786455 MZW786455:NAD786455 NJS786455:NJZ786455 NTO786455:NTV786455 ODK786455:ODR786455 ONG786455:ONN786455 OXC786455:OXJ786455 PGY786455:PHF786455 PQU786455:PRB786455 QAQ786455:QAX786455 QKM786455:QKT786455 QUI786455:QUP786455 REE786455:REL786455 ROA786455:ROH786455 RXW786455:RYD786455 SHS786455:SHZ786455 SRO786455:SRV786455 TBK786455:TBR786455 TLG786455:TLN786455 TVC786455:TVJ786455 UEY786455:UFF786455 UOU786455:UPB786455 UYQ786455:UYX786455 VIM786455:VIT786455 VSI786455:VSP786455 WCE786455:WCL786455 WMA786455:WMH786455 WVW786455:WWD786455 JK851991:JR851991 TG851991:TN851991 ADC851991:ADJ851991 AMY851991:ANF851991 AWU851991:AXB851991 BGQ851991:BGX851991 BQM851991:BQT851991 CAI851991:CAP851991 CKE851991:CKL851991 CUA851991:CUH851991 DDW851991:DED851991 DNS851991:DNZ851991 DXO851991:DXV851991 EHK851991:EHR851991 ERG851991:ERN851991 FBC851991:FBJ851991 FKY851991:FLF851991 FUU851991:FVB851991 GEQ851991:GEX851991 GOM851991:GOT851991 GYI851991:GYP851991 HIE851991:HIL851991 HSA851991:HSH851991 IBW851991:ICD851991 ILS851991:ILZ851991 IVO851991:IVV851991 JFK851991:JFR851991 JPG851991:JPN851991 JZC851991:JZJ851991 KIY851991:KJF851991 KSU851991:KTB851991 LCQ851991:LCX851991 LMM851991:LMT851991 LWI851991:LWP851991 MGE851991:MGL851991 MQA851991:MQH851991 MZW851991:NAD851991 NJS851991:NJZ851991 NTO851991:NTV851991 ODK851991:ODR851991 ONG851991:ONN851991 OXC851991:OXJ851991 PGY851991:PHF851991 PQU851991:PRB851991 QAQ851991:QAX851991 QKM851991:QKT851991 QUI851991:QUP851991 REE851991:REL851991 ROA851991:ROH851991 RXW851991:RYD851991 SHS851991:SHZ851991 SRO851991:SRV851991 TBK851991:TBR851991 TLG851991:TLN851991 TVC851991:TVJ851991 UEY851991:UFF851991 UOU851991:UPB851991 UYQ851991:UYX851991 VIM851991:VIT851991 VSI851991:VSP851991 WCE851991:WCL851991 WMA851991:WMH851991 WVW851991:WWD851991 JK917527:JR917527 TG917527:TN917527 ADC917527:ADJ917527 AMY917527:ANF917527 AWU917527:AXB917527 BGQ917527:BGX917527 BQM917527:BQT917527 CAI917527:CAP917527 CKE917527:CKL917527 CUA917527:CUH917527 DDW917527:DED917527 DNS917527:DNZ917527 DXO917527:DXV917527 EHK917527:EHR917527 ERG917527:ERN917527 FBC917527:FBJ917527 FKY917527:FLF917527 FUU917527:FVB917527 GEQ917527:GEX917527 GOM917527:GOT917527 GYI917527:GYP917527 HIE917527:HIL917527 HSA917527:HSH917527 IBW917527:ICD917527 ILS917527:ILZ917527 IVO917527:IVV917527 JFK917527:JFR917527 JPG917527:JPN917527 JZC917527:JZJ917527 KIY917527:KJF917527 KSU917527:KTB917527 LCQ917527:LCX917527 LMM917527:LMT917527 LWI917527:LWP917527 MGE917527:MGL917527 MQA917527:MQH917527 MZW917527:NAD917527 NJS917527:NJZ917527 NTO917527:NTV917527 ODK917527:ODR917527 ONG917527:ONN917527 OXC917527:OXJ917527 PGY917527:PHF917527 PQU917527:PRB917527 QAQ917527:QAX917527 QKM917527:QKT917527 QUI917527:QUP917527 REE917527:REL917527 ROA917527:ROH917527 RXW917527:RYD917527 SHS917527:SHZ917527 SRO917527:SRV917527 TBK917527:TBR917527 TLG917527:TLN917527 TVC917527:TVJ917527 UEY917527:UFF917527 UOU917527:UPB917527 UYQ917527:UYX917527 VIM917527:VIT917527 VSI917527:VSP917527 WCE917527:WCL917527 WMA917527:WMH917527 WVW917527:WWD917527 WVW983063:WWD983063 JK983063:JR983063 TG983063:TN983063 ADC983063:ADJ983063 AMY983063:ANF983063 AWU983063:AXB983063 BGQ983063:BGX983063 BQM983063:BQT983063 CAI983063:CAP983063 CKE983063:CKL983063 CUA983063:CUH983063 DDW983063:DED983063 DNS983063:DNZ983063 DXO983063:DXV983063 EHK983063:EHR983063 ERG983063:ERN983063 FBC983063:FBJ983063 FKY983063:FLF983063 FUU983063:FVB983063 GEQ983063:GEX983063 GOM983063:GOT983063 GYI983063:GYP983063 HIE983063:HIL983063 HSA983063:HSH983063 IBW983063:ICD983063 ILS983063:ILZ983063 IVO983063:IVV983063 JFK983063:JFR983063 JPG983063:JPN983063 JZC983063:JZJ983063 KIY983063:KJF983063 KSU983063:KTB983063 LCQ983063:LCX983063 LMM983063:LMT983063 LWI983063:LWP983063 MGE983063:MGL983063 MQA983063:MQH983063 MZW983063:NAD983063 NJS983063:NJZ983063 NTO983063:NTV983063 ODK983063:ODR983063 ONG983063:ONN983063 OXC983063:OXJ983063 PGY983063:PHF983063 PQU983063:PRB983063 QAQ983063:QAX983063 QKM983063:QKT983063 QUI983063:QUP983063 REE983063:REL983063 ROA983063:ROH983063 RXW983063:RYD983063 SHS983063:SHZ983063 SRO983063:SRV983063 TBK983063:TBR983063 TLG983063:TLN983063 TVC983063:TVJ983063 UEY983063:UFF983063 UOU983063:UPB983063 UYQ983063:UYX983063 VIM983063:VIT983063 VSI983063:VSP983063 WCE983063:WCL983063 WMA983063:WMH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textLength" operator="lessThanOrEqual" allowBlank="1" showInputMessage="1" showErrorMessage="1" errorTitle="Ошибка" error="Допускается ввод не более 900 символов!" sqref="WWE983058:WWE983065 WMI983058:WMI983065 W65554:W65561 JS65554:JS65561 TO65554:TO65561 ADK65554:ADK65561 ANG65554:ANG65561 AXC65554:AXC65561 BGY65554:BGY65561 BQU65554:BQU65561 CAQ65554:CAQ65561 CKM65554:CKM65561 CUI65554:CUI65561 DEE65554:DEE65561 DOA65554:DOA65561 DXW65554:DXW65561 EHS65554:EHS65561 ERO65554:ERO65561 FBK65554:FBK65561 FLG65554:FLG65561 FVC65554:FVC65561 GEY65554:GEY65561 GOU65554:GOU65561 GYQ65554:GYQ65561 HIM65554:HIM65561 HSI65554:HSI65561 ICE65554:ICE65561 IMA65554:IMA65561 IVW65554:IVW65561 JFS65554:JFS65561 JPO65554:JPO65561 JZK65554:JZK65561 KJG65554:KJG65561 KTC65554:KTC65561 LCY65554:LCY65561 LMU65554:LMU65561 LWQ65554:LWQ65561 MGM65554:MGM65561 MQI65554:MQI65561 NAE65554:NAE65561 NKA65554:NKA65561 NTW65554:NTW65561 ODS65554:ODS65561 ONO65554:ONO65561 OXK65554:OXK65561 PHG65554:PHG65561 PRC65554:PRC65561 QAY65554:QAY65561 QKU65554:QKU65561 QUQ65554:QUQ65561 REM65554:REM65561 ROI65554:ROI65561 RYE65554:RYE65561 SIA65554:SIA65561 SRW65554:SRW65561 TBS65554:TBS65561 TLO65554:TLO65561 TVK65554:TVK65561 UFG65554:UFG65561 UPC65554:UPC65561 UYY65554:UYY65561 VIU65554:VIU65561 VSQ65554:VSQ65561 WCM65554:WCM65561 WMI65554:WMI65561 WWE65554:WWE65561 W131090:W131097 JS131090:JS131097 TO131090:TO131097 ADK131090:ADK131097 ANG131090:ANG131097 AXC131090:AXC131097 BGY131090:BGY131097 BQU131090:BQU131097 CAQ131090:CAQ131097 CKM131090:CKM131097 CUI131090:CUI131097 DEE131090:DEE131097 DOA131090:DOA131097 DXW131090:DXW131097 EHS131090:EHS131097 ERO131090:ERO131097 FBK131090:FBK131097 FLG131090:FLG131097 FVC131090:FVC131097 GEY131090:GEY131097 GOU131090:GOU131097 GYQ131090:GYQ131097 HIM131090:HIM131097 HSI131090:HSI131097 ICE131090:ICE131097 IMA131090:IMA131097 IVW131090:IVW131097 JFS131090:JFS131097 JPO131090:JPO131097 JZK131090:JZK131097 KJG131090:KJG131097 KTC131090:KTC131097 LCY131090:LCY131097 LMU131090:LMU131097 LWQ131090:LWQ131097 MGM131090:MGM131097 MQI131090:MQI131097 NAE131090:NAE131097 NKA131090:NKA131097 NTW131090:NTW131097 ODS131090:ODS131097 ONO131090:ONO131097 OXK131090:OXK131097 PHG131090:PHG131097 PRC131090:PRC131097 QAY131090:QAY131097 QKU131090:QKU131097 QUQ131090:QUQ131097 REM131090:REM131097 ROI131090:ROI131097 RYE131090:RYE131097 SIA131090:SIA131097 SRW131090:SRW131097 TBS131090:TBS131097 TLO131090:TLO131097 TVK131090:TVK131097 UFG131090:UFG131097 UPC131090:UPC131097 UYY131090:UYY131097 VIU131090:VIU131097 VSQ131090:VSQ131097 WCM131090:WCM131097 WMI131090:WMI131097 WWE131090:WWE131097 W196626:W196633 JS196626:JS196633 TO196626:TO196633 ADK196626:ADK196633 ANG196626:ANG196633 AXC196626:AXC196633 BGY196626:BGY196633 BQU196626:BQU196633 CAQ196626:CAQ196633 CKM196626:CKM196633 CUI196626:CUI196633 DEE196626:DEE196633 DOA196626:DOA196633 DXW196626:DXW196633 EHS196626:EHS196633 ERO196626:ERO196633 FBK196626:FBK196633 FLG196626:FLG196633 FVC196626:FVC196633 GEY196626:GEY196633 GOU196626:GOU196633 GYQ196626:GYQ196633 HIM196626:HIM196633 HSI196626:HSI196633 ICE196626:ICE196633 IMA196626:IMA196633 IVW196626:IVW196633 JFS196626:JFS196633 JPO196626:JPO196633 JZK196626:JZK196633 KJG196626:KJG196633 KTC196626:KTC196633 LCY196626:LCY196633 LMU196626:LMU196633 LWQ196626:LWQ196633 MGM196626:MGM196633 MQI196626:MQI196633 NAE196626:NAE196633 NKA196626:NKA196633 NTW196626:NTW196633 ODS196626:ODS196633 ONO196626:ONO196633 OXK196626:OXK196633 PHG196626:PHG196633 PRC196626:PRC196633 QAY196626:QAY196633 QKU196626:QKU196633 QUQ196626:QUQ196633 REM196626:REM196633 ROI196626:ROI196633 RYE196626:RYE196633 SIA196626:SIA196633 SRW196626:SRW196633 TBS196626:TBS196633 TLO196626:TLO196633 TVK196626:TVK196633 UFG196626:UFG196633 UPC196626:UPC196633 UYY196626:UYY196633 VIU196626:VIU196633 VSQ196626:VSQ196633 WCM196626:WCM196633 WMI196626:WMI196633 WWE196626:WWE196633 W262162:W262169 JS262162:JS262169 TO262162:TO262169 ADK262162:ADK262169 ANG262162:ANG262169 AXC262162:AXC262169 BGY262162:BGY262169 BQU262162:BQU262169 CAQ262162:CAQ262169 CKM262162:CKM262169 CUI262162:CUI262169 DEE262162:DEE262169 DOA262162:DOA262169 DXW262162:DXW262169 EHS262162:EHS262169 ERO262162:ERO262169 FBK262162:FBK262169 FLG262162:FLG262169 FVC262162:FVC262169 GEY262162:GEY262169 GOU262162:GOU262169 GYQ262162:GYQ262169 HIM262162:HIM262169 HSI262162:HSI262169 ICE262162:ICE262169 IMA262162:IMA262169 IVW262162:IVW262169 JFS262162:JFS262169 JPO262162:JPO262169 JZK262162:JZK262169 KJG262162:KJG262169 KTC262162:KTC262169 LCY262162:LCY262169 LMU262162:LMU262169 LWQ262162:LWQ262169 MGM262162:MGM262169 MQI262162:MQI262169 NAE262162:NAE262169 NKA262162:NKA262169 NTW262162:NTW262169 ODS262162:ODS262169 ONO262162:ONO262169 OXK262162:OXK262169 PHG262162:PHG262169 PRC262162:PRC262169 QAY262162:QAY262169 QKU262162:QKU262169 QUQ262162:QUQ262169 REM262162:REM262169 ROI262162:ROI262169 RYE262162:RYE262169 SIA262162:SIA262169 SRW262162:SRW262169 TBS262162:TBS262169 TLO262162:TLO262169 TVK262162:TVK262169 UFG262162:UFG262169 UPC262162:UPC262169 UYY262162:UYY262169 VIU262162:VIU262169 VSQ262162:VSQ262169 WCM262162:WCM262169 WMI262162:WMI262169 WWE262162:WWE262169 W327698:W327705 JS327698:JS327705 TO327698:TO327705 ADK327698:ADK327705 ANG327698:ANG327705 AXC327698:AXC327705 BGY327698:BGY327705 BQU327698:BQU327705 CAQ327698:CAQ327705 CKM327698:CKM327705 CUI327698:CUI327705 DEE327698:DEE327705 DOA327698:DOA327705 DXW327698:DXW327705 EHS327698:EHS327705 ERO327698:ERO327705 FBK327698:FBK327705 FLG327698:FLG327705 FVC327698:FVC327705 GEY327698:GEY327705 GOU327698:GOU327705 GYQ327698:GYQ327705 HIM327698:HIM327705 HSI327698:HSI327705 ICE327698:ICE327705 IMA327698:IMA327705 IVW327698:IVW327705 JFS327698:JFS327705 JPO327698:JPO327705 JZK327698:JZK327705 KJG327698:KJG327705 KTC327698:KTC327705 LCY327698:LCY327705 LMU327698:LMU327705 LWQ327698:LWQ327705 MGM327698:MGM327705 MQI327698:MQI327705 NAE327698:NAE327705 NKA327698:NKA327705 NTW327698:NTW327705 ODS327698:ODS327705 ONO327698:ONO327705 OXK327698:OXK327705 PHG327698:PHG327705 PRC327698:PRC327705 QAY327698:QAY327705 QKU327698:QKU327705 QUQ327698:QUQ327705 REM327698:REM327705 ROI327698:ROI327705 RYE327698:RYE327705 SIA327698:SIA327705 SRW327698:SRW327705 TBS327698:TBS327705 TLO327698:TLO327705 TVK327698:TVK327705 UFG327698:UFG327705 UPC327698:UPC327705 UYY327698:UYY327705 VIU327698:VIU327705 VSQ327698:VSQ327705 WCM327698:WCM327705 WMI327698:WMI327705 WWE327698:WWE327705 W393234:W393241 JS393234:JS393241 TO393234:TO393241 ADK393234:ADK393241 ANG393234:ANG393241 AXC393234:AXC393241 BGY393234:BGY393241 BQU393234:BQU393241 CAQ393234:CAQ393241 CKM393234:CKM393241 CUI393234:CUI393241 DEE393234:DEE393241 DOA393234:DOA393241 DXW393234:DXW393241 EHS393234:EHS393241 ERO393234:ERO393241 FBK393234:FBK393241 FLG393234:FLG393241 FVC393234:FVC393241 GEY393234:GEY393241 GOU393234:GOU393241 GYQ393234:GYQ393241 HIM393234:HIM393241 HSI393234:HSI393241 ICE393234:ICE393241 IMA393234:IMA393241 IVW393234:IVW393241 JFS393234:JFS393241 JPO393234:JPO393241 JZK393234:JZK393241 KJG393234:KJG393241 KTC393234:KTC393241 LCY393234:LCY393241 LMU393234:LMU393241 LWQ393234:LWQ393241 MGM393234:MGM393241 MQI393234:MQI393241 NAE393234:NAE393241 NKA393234:NKA393241 NTW393234:NTW393241 ODS393234:ODS393241 ONO393234:ONO393241 OXK393234:OXK393241 PHG393234:PHG393241 PRC393234:PRC393241 QAY393234:QAY393241 QKU393234:QKU393241 QUQ393234:QUQ393241 REM393234:REM393241 ROI393234:ROI393241 RYE393234:RYE393241 SIA393234:SIA393241 SRW393234:SRW393241 TBS393234:TBS393241 TLO393234:TLO393241 TVK393234:TVK393241 UFG393234:UFG393241 UPC393234:UPC393241 UYY393234:UYY393241 VIU393234:VIU393241 VSQ393234:VSQ393241 WCM393234:WCM393241 WMI393234:WMI393241 WWE393234:WWE393241 W458770:W458777 JS458770:JS458777 TO458770:TO458777 ADK458770:ADK458777 ANG458770:ANG458777 AXC458770:AXC458777 BGY458770:BGY458777 BQU458770:BQU458777 CAQ458770:CAQ458777 CKM458770:CKM458777 CUI458770:CUI458777 DEE458770:DEE458777 DOA458770:DOA458777 DXW458770:DXW458777 EHS458770:EHS458777 ERO458770:ERO458777 FBK458770:FBK458777 FLG458770:FLG458777 FVC458770:FVC458777 GEY458770:GEY458777 GOU458770:GOU458777 GYQ458770:GYQ458777 HIM458770:HIM458777 HSI458770:HSI458777 ICE458770:ICE458777 IMA458770:IMA458777 IVW458770:IVW458777 JFS458770:JFS458777 JPO458770:JPO458777 JZK458770:JZK458777 KJG458770:KJG458777 KTC458770:KTC458777 LCY458770:LCY458777 LMU458770:LMU458777 LWQ458770:LWQ458777 MGM458770:MGM458777 MQI458770:MQI458777 NAE458770:NAE458777 NKA458770:NKA458777 NTW458770:NTW458777 ODS458770:ODS458777 ONO458770:ONO458777 OXK458770:OXK458777 PHG458770:PHG458777 PRC458770:PRC458777 QAY458770:QAY458777 QKU458770:QKU458777 QUQ458770:QUQ458777 REM458770:REM458777 ROI458770:ROI458777 RYE458770:RYE458777 SIA458770:SIA458777 SRW458770:SRW458777 TBS458770:TBS458777 TLO458770:TLO458777 TVK458770:TVK458777 UFG458770:UFG458777 UPC458770:UPC458777 UYY458770:UYY458777 VIU458770:VIU458777 VSQ458770:VSQ458777 WCM458770:WCM458777 WMI458770:WMI458777 WWE458770:WWE458777 W524306:W524313 JS524306:JS524313 TO524306:TO524313 ADK524306:ADK524313 ANG524306:ANG524313 AXC524306:AXC524313 BGY524306:BGY524313 BQU524306:BQU524313 CAQ524306:CAQ524313 CKM524306:CKM524313 CUI524306:CUI524313 DEE524306:DEE524313 DOA524306:DOA524313 DXW524306:DXW524313 EHS524306:EHS524313 ERO524306:ERO524313 FBK524306:FBK524313 FLG524306:FLG524313 FVC524306:FVC524313 GEY524306:GEY524313 GOU524306:GOU524313 GYQ524306:GYQ524313 HIM524306:HIM524313 HSI524306:HSI524313 ICE524306:ICE524313 IMA524306:IMA524313 IVW524306:IVW524313 JFS524306:JFS524313 JPO524306:JPO524313 JZK524306:JZK524313 KJG524306:KJG524313 KTC524306:KTC524313 LCY524306:LCY524313 LMU524306:LMU524313 LWQ524306:LWQ524313 MGM524306:MGM524313 MQI524306:MQI524313 NAE524306:NAE524313 NKA524306:NKA524313 NTW524306:NTW524313 ODS524306:ODS524313 ONO524306:ONO524313 OXK524306:OXK524313 PHG524306:PHG524313 PRC524306:PRC524313 QAY524306:QAY524313 QKU524306:QKU524313 QUQ524306:QUQ524313 REM524306:REM524313 ROI524306:ROI524313 RYE524306:RYE524313 SIA524306:SIA524313 SRW524306:SRW524313 TBS524306:TBS524313 TLO524306:TLO524313 TVK524306:TVK524313 UFG524306:UFG524313 UPC524306:UPC524313 UYY524306:UYY524313 VIU524306:VIU524313 VSQ524306:VSQ524313 WCM524306:WCM524313 WMI524306:WMI524313 WWE524306:WWE524313 W589842:W589849 JS589842:JS589849 TO589842:TO589849 ADK589842:ADK589849 ANG589842:ANG589849 AXC589842:AXC589849 BGY589842:BGY589849 BQU589842:BQU589849 CAQ589842:CAQ589849 CKM589842:CKM589849 CUI589842:CUI589849 DEE589842:DEE589849 DOA589842:DOA589849 DXW589842:DXW589849 EHS589842:EHS589849 ERO589842:ERO589849 FBK589842:FBK589849 FLG589842:FLG589849 FVC589842:FVC589849 GEY589842:GEY589849 GOU589842:GOU589849 GYQ589842:GYQ589849 HIM589842:HIM589849 HSI589842:HSI589849 ICE589842:ICE589849 IMA589842:IMA589849 IVW589842:IVW589849 JFS589842:JFS589849 JPO589842:JPO589849 JZK589842:JZK589849 KJG589842:KJG589849 KTC589842:KTC589849 LCY589842:LCY589849 LMU589842:LMU589849 LWQ589842:LWQ589849 MGM589842:MGM589849 MQI589842:MQI589849 NAE589842:NAE589849 NKA589842:NKA589849 NTW589842:NTW589849 ODS589842:ODS589849 ONO589842:ONO589849 OXK589842:OXK589849 PHG589842:PHG589849 PRC589842:PRC589849 QAY589842:QAY589849 QKU589842:QKU589849 QUQ589842:QUQ589849 REM589842:REM589849 ROI589842:ROI589849 RYE589842:RYE589849 SIA589842:SIA589849 SRW589842:SRW589849 TBS589842:TBS589849 TLO589842:TLO589849 TVK589842:TVK589849 UFG589842:UFG589849 UPC589842:UPC589849 UYY589842:UYY589849 VIU589842:VIU589849 VSQ589842:VSQ589849 WCM589842:WCM589849 WMI589842:WMI589849 WWE589842:WWE589849 W655378:W655385 JS655378:JS655385 TO655378:TO655385 ADK655378:ADK655385 ANG655378:ANG655385 AXC655378:AXC655385 BGY655378:BGY655385 BQU655378:BQU655385 CAQ655378:CAQ655385 CKM655378:CKM655385 CUI655378:CUI655385 DEE655378:DEE655385 DOA655378:DOA655385 DXW655378:DXW655385 EHS655378:EHS655385 ERO655378:ERO655385 FBK655378:FBK655385 FLG655378:FLG655385 FVC655378:FVC655385 GEY655378:GEY655385 GOU655378:GOU655385 GYQ655378:GYQ655385 HIM655378:HIM655385 HSI655378:HSI655385 ICE655378:ICE655385 IMA655378:IMA655385 IVW655378:IVW655385 JFS655378:JFS655385 JPO655378:JPO655385 JZK655378:JZK655385 KJG655378:KJG655385 KTC655378:KTC655385 LCY655378:LCY655385 LMU655378:LMU655385 LWQ655378:LWQ655385 MGM655378:MGM655385 MQI655378:MQI655385 NAE655378:NAE655385 NKA655378:NKA655385 NTW655378:NTW655385 ODS655378:ODS655385 ONO655378:ONO655385 OXK655378:OXK655385 PHG655378:PHG655385 PRC655378:PRC655385 QAY655378:QAY655385 QKU655378:QKU655385 QUQ655378:QUQ655385 REM655378:REM655385 ROI655378:ROI655385 RYE655378:RYE655385 SIA655378:SIA655385 SRW655378:SRW655385 TBS655378:TBS655385 TLO655378:TLO655385 TVK655378:TVK655385 UFG655378:UFG655385 UPC655378:UPC655385 UYY655378:UYY655385 VIU655378:VIU655385 VSQ655378:VSQ655385 WCM655378:WCM655385 WMI655378:WMI655385 WWE655378:WWE655385 W720914:W720921 JS720914:JS720921 TO720914:TO720921 ADK720914:ADK720921 ANG720914:ANG720921 AXC720914:AXC720921 BGY720914:BGY720921 BQU720914:BQU720921 CAQ720914:CAQ720921 CKM720914:CKM720921 CUI720914:CUI720921 DEE720914:DEE720921 DOA720914:DOA720921 DXW720914:DXW720921 EHS720914:EHS720921 ERO720914:ERO720921 FBK720914:FBK720921 FLG720914:FLG720921 FVC720914:FVC720921 GEY720914:GEY720921 GOU720914:GOU720921 GYQ720914:GYQ720921 HIM720914:HIM720921 HSI720914:HSI720921 ICE720914:ICE720921 IMA720914:IMA720921 IVW720914:IVW720921 JFS720914:JFS720921 JPO720914:JPO720921 JZK720914:JZK720921 KJG720914:KJG720921 KTC720914:KTC720921 LCY720914:LCY720921 LMU720914:LMU720921 LWQ720914:LWQ720921 MGM720914:MGM720921 MQI720914:MQI720921 NAE720914:NAE720921 NKA720914:NKA720921 NTW720914:NTW720921 ODS720914:ODS720921 ONO720914:ONO720921 OXK720914:OXK720921 PHG720914:PHG720921 PRC720914:PRC720921 QAY720914:QAY720921 QKU720914:QKU720921 QUQ720914:QUQ720921 REM720914:REM720921 ROI720914:ROI720921 RYE720914:RYE720921 SIA720914:SIA720921 SRW720914:SRW720921 TBS720914:TBS720921 TLO720914:TLO720921 TVK720914:TVK720921 UFG720914:UFG720921 UPC720914:UPC720921 UYY720914:UYY720921 VIU720914:VIU720921 VSQ720914:VSQ720921 WCM720914:WCM720921 WMI720914:WMI720921 WWE720914:WWE720921 W786450:W786457 JS786450:JS786457 TO786450:TO786457 ADK786450:ADK786457 ANG786450:ANG786457 AXC786450:AXC786457 BGY786450:BGY786457 BQU786450:BQU786457 CAQ786450:CAQ786457 CKM786450:CKM786457 CUI786450:CUI786457 DEE786450:DEE786457 DOA786450:DOA786457 DXW786450:DXW786457 EHS786450:EHS786457 ERO786450:ERO786457 FBK786450:FBK786457 FLG786450:FLG786457 FVC786450:FVC786457 GEY786450:GEY786457 GOU786450:GOU786457 GYQ786450:GYQ786457 HIM786450:HIM786457 HSI786450:HSI786457 ICE786450:ICE786457 IMA786450:IMA786457 IVW786450:IVW786457 JFS786450:JFS786457 JPO786450:JPO786457 JZK786450:JZK786457 KJG786450:KJG786457 KTC786450:KTC786457 LCY786450:LCY786457 LMU786450:LMU786457 LWQ786450:LWQ786457 MGM786450:MGM786457 MQI786450:MQI786457 NAE786450:NAE786457 NKA786450:NKA786457 NTW786450:NTW786457 ODS786450:ODS786457 ONO786450:ONO786457 OXK786450:OXK786457 PHG786450:PHG786457 PRC786450:PRC786457 QAY786450:QAY786457 QKU786450:QKU786457 QUQ786450:QUQ786457 REM786450:REM786457 ROI786450:ROI786457 RYE786450:RYE786457 SIA786450:SIA786457 SRW786450:SRW786457 TBS786450:TBS786457 TLO786450:TLO786457 TVK786450:TVK786457 UFG786450:UFG786457 UPC786450:UPC786457 UYY786450:UYY786457 VIU786450:VIU786457 VSQ786450:VSQ786457 WCM786450:WCM786457 WMI786450:WMI786457 WWE786450:WWE786457 W851986:W851993 JS851986:JS851993 TO851986:TO851993 ADK851986:ADK851993 ANG851986:ANG851993 AXC851986:AXC851993 BGY851986:BGY851993 BQU851986:BQU851993 CAQ851986:CAQ851993 CKM851986:CKM851993 CUI851986:CUI851993 DEE851986:DEE851993 DOA851986:DOA851993 DXW851986:DXW851993 EHS851986:EHS851993 ERO851986:ERO851993 FBK851986:FBK851993 FLG851986:FLG851993 FVC851986:FVC851993 GEY851986:GEY851993 GOU851986:GOU851993 GYQ851986:GYQ851993 HIM851986:HIM851993 HSI851986:HSI851993 ICE851986:ICE851993 IMA851986:IMA851993 IVW851986:IVW851993 JFS851986:JFS851993 JPO851986:JPO851993 JZK851986:JZK851993 KJG851986:KJG851993 KTC851986:KTC851993 LCY851986:LCY851993 LMU851986:LMU851993 LWQ851986:LWQ851993 MGM851986:MGM851993 MQI851986:MQI851993 NAE851986:NAE851993 NKA851986:NKA851993 NTW851986:NTW851993 ODS851986:ODS851993 ONO851986:ONO851993 OXK851986:OXK851993 PHG851986:PHG851993 PRC851986:PRC851993 QAY851986:QAY851993 QKU851986:QKU851993 QUQ851986:QUQ851993 REM851986:REM851993 ROI851986:ROI851993 RYE851986:RYE851993 SIA851986:SIA851993 SRW851986:SRW851993 TBS851986:TBS851993 TLO851986:TLO851993 TVK851986:TVK851993 UFG851986:UFG851993 UPC851986:UPC851993 UYY851986:UYY851993 VIU851986:VIU851993 VSQ851986:VSQ851993 WCM851986:WCM851993 WMI851986:WMI851993 WWE851986:WWE851993 W917522:W917529 JS917522:JS917529 TO917522:TO917529 ADK917522:ADK917529 ANG917522:ANG917529 AXC917522:AXC917529 BGY917522:BGY917529 BQU917522:BQU917529 CAQ917522:CAQ917529 CKM917522:CKM917529 CUI917522:CUI917529 DEE917522:DEE917529 DOA917522:DOA917529 DXW917522:DXW917529 EHS917522:EHS917529 ERO917522:ERO917529 FBK917522:FBK917529 FLG917522:FLG917529 FVC917522:FVC917529 GEY917522:GEY917529 GOU917522:GOU917529 GYQ917522:GYQ917529 HIM917522:HIM917529 HSI917522:HSI917529 ICE917522:ICE917529 IMA917522:IMA917529 IVW917522:IVW917529 JFS917522:JFS917529 JPO917522:JPO917529 JZK917522:JZK917529 KJG917522:KJG917529 KTC917522:KTC917529 LCY917522:LCY917529 LMU917522:LMU917529 LWQ917522:LWQ917529 MGM917522:MGM917529 MQI917522:MQI917529 NAE917522:NAE917529 NKA917522:NKA917529 NTW917522:NTW917529 ODS917522:ODS917529 ONO917522:ONO917529 OXK917522:OXK917529 PHG917522:PHG917529 PRC917522:PRC917529 QAY917522:QAY917529 QKU917522:QKU917529 QUQ917522:QUQ917529 REM917522:REM917529 ROI917522:ROI917529 RYE917522:RYE917529 SIA917522:SIA917529 SRW917522:SRW917529 TBS917522:TBS917529 TLO917522:TLO917529 TVK917522:TVK917529 UFG917522:UFG917529 UPC917522:UPC917529 UYY917522:UYY917529 VIU917522:VIU917529 VSQ917522:VSQ917529 WCM917522:WCM917529 WMI917522:WMI917529 WWE917522:WWE917529 W983058:W983065 JS983058:JS983065 TO983058:TO983065 ADK983058:ADK983065 ANG983058:ANG983065 AXC983058:AXC983065 BGY983058:BGY983065 BQU983058:BQU983065 CAQ983058:CAQ983065 CKM983058:CKM983065 CUI983058:CUI983065 DEE983058:DEE983065 DOA983058:DOA983065 DXW983058:DXW983065 EHS983058:EHS983065 ERO983058:ERO983065 FBK983058:FBK983065 FLG983058:FLG983065 FVC983058:FVC983065 GEY983058:GEY983065 GOU983058:GOU983065 GYQ983058:GYQ983065 HIM983058:HIM983065 HSI983058:HSI983065 ICE983058:ICE983065 IMA983058:IMA983065 IVW983058:IVW983065 JFS983058:JFS983065 JPO983058:JPO983065 JZK983058:JZK983065 KJG983058:KJG983065 KTC983058:KTC983065 LCY983058:LCY983065 LMU983058:LMU983065 LWQ983058:LWQ983065 MGM983058:MGM983065 MQI983058:MQI983065 NAE983058:NAE983065 NKA983058:NKA983065 NTW983058:NTW983065 ODS983058:ODS983065 ONO983058:ONO983065 OXK983058:OXK983065 PHG983058:PHG983065 PRC983058:PRC983065 QAY983058:QAY983065 QKU983058:QKU983065 QUQ983058:QUQ983065 REM983058:REM983065 ROI983058:ROI983065 RYE983058:RYE983065 SIA983058:SIA983065 SRW983058:SRW983065 TBS983058:TBS983065 TLO983058:TLO983065 TVK983058:TVK983065 UFG983058:UFG983065 UPC983058:UPC983065 UYY983058:UYY983065 VIU983058:VIU983065 VSQ983058:VSQ983065 WCM983058:WCM983065 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 T25">
      <formula1>900</formula1>
    </dataValidation>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49</v>
      </c>
    </row>
    <row r="2" spans="1:20" ht="22.5">
      <c r="F2" s="1271" t="s">
        <v>470</v>
      </c>
      <c r="G2" s="1272"/>
      <c r="H2" s="1273"/>
      <c r="I2" s="609"/>
    </row>
    <row r="3" spans="1:20" ht="3" customHeight="1"/>
    <row r="4" spans="1:20" s="539" customFormat="1" ht="11.25">
      <c r="A4" s="559"/>
      <c r="B4" s="559"/>
      <c r="C4" s="559"/>
      <c r="D4" s="559"/>
      <c r="F4" s="1232" t="s">
        <v>445</v>
      </c>
      <c r="G4" s="1232"/>
      <c r="H4" s="1232"/>
      <c r="I4" s="1274"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4"/>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05.05.2022</v>
      </c>
      <c r="I7" s="550" t="s">
        <v>472</v>
      </c>
      <c r="J7" s="584"/>
      <c r="K7" s="559"/>
      <c r="L7" s="559"/>
      <c r="M7" s="559"/>
      <c r="N7" s="559"/>
      <c r="O7" s="559"/>
      <c r="P7" s="559"/>
      <c r="Q7" s="559"/>
      <c r="R7" s="559"/>
      <c r="S7" s="559"/>
      <c r="T7" s="559"/>
    </row>
    <row r="8" spans="1:20" s="539" customFormat="1" ht="45">
      <c r="A8" s="1275">
        <v>1</v>
      </c>
      <c r="B8" s="559"/>
      <c r="C8" s="559"/>
      <c r="D8" s="559"/>
      <c r="F8" s="585" t="e">
        <f ca="1">"2." &amp;mergeValue(A8)</f>
        <v>#NAME?</v>
      </c>
      <c r="G8" s="601" t="s">
        <v>473</v>
      </c>
      <c r="H8" s="573"/>
      <c r="I8" s="550" t="s">
        <v>568</v>
      </c>
      <c r="J8" s="584"/>
      <c r="K8" s="559"/>
      <c r="L8" s="559"/>
      <c r="M8" s="559"/>
      <c r="N8" s="559"/>
      <c r="O8" s="559"/>
      <c r="P8" s="559"/>
      <c r="Q8" s="559"/>
      <c r="R8" s="559"/>
      <c r="S8" s="559"/>
      <c r="T8" s="559"/>
    </row>
    <row r="9" spans="1:20" s="539" customFormat="1" ht="22.5">
      <c r="A9" s="1275"/>
      <c r="B9" s="559"/>
      <c r="C9" s="559"/>
      <c r="D9" s="559"/>
      <c r="F9" s="585" t="e">
        <f ca="1">"3." &amp;mergeValue(A9)</f>
        <v>#NAME?</v>
      </c>
      <c r="G9" s="601" t="s">
        <v>474</v>
      </c>
      <c r="H9" s="573"/>
      <c r="I9" s="550" t="s">
        <v>566</v>
      </c>
      <c r="J9" s="584"/>
      <c r="K9" s="559"/>
      <c r="L9" s="559"/>
      <c r="M9" s="559"/>
      <c r="N9" s="559"/>
      <c r="O9" s="559"/>
      <c r="P9" s="559"/>
      <c r="Q9" s="559"/>
      <c r="R9" s="559"/>
      <c r="S9" s="559"/>
      <c r="T9" s="559"/>
    </row>
    <row r="10" spans="1:20" s="539" customFormat="1" ht="22.5">
      <c r="A10" s="1275"/>
      <c r="B10" s="559"/>
      <c r="C10" s="559"/>
      <c r="D10" s="559"/>
      <c r="F10" s="585" t="e">
        <f ca="1">"4."&amp;mergeValue(A10)</f>
        <v>#NAME?</v>
      </c>
      <c r="G10" s="601" t="s">
        <v>475</v>
      </c>
      <c r="H10" s="574" t="s">
        <v>449</v>
      </c>
      <c r="I10" s="550"/>
      <c r="J10" s="584"/>
      <c r="K10" s="559"/>
      <c r="L10" s="559"/>
      <c r="M10" s="559"/>
      <c r="N10" s="559"/>
      <c r="O10" s="559"/>
      <c r="P10" s="559"/>
      <c r="Q10" s="559"/>
      <c r="R10" s="559"/>
      <c r="S10" s="559"/>
      <c r="T10" s="559"/>
    </row>
    <row r="11" spans="1:20" s="539" customFormat="1" ht="18.75">
      <c r="A11" s="1275"/>
      <c r="B11" s="1275">
        <v>1</v>
      </c>
      <c r="C11" s="592"/>
      <c r="D11" s="592"/>
      <c r="F11" s="585" t="e">
        <f ca="1">"4."&amp;mergeValue(A11) &amp;"."&amp;mergeValue(B11)</f>
        <v>#NAME?</v>
      </c>
      <c r="G11" s="580" t="s">
        <v>570</v>
      </c>
      <c r="H11" s="573" t="str">
        <f>IF(region_name="","",region_name)</f>
        <v>Республика Татарстан</v>
      </c>
      <c r="I11" s="550" t="s">
        <v>478</v>
      </c>
      <c r="J11" s="584"/>
      <c r="K11" s="559"/>
      <c r="L11" s="559"/>
      <c r="M11" s="559"/>
      <c r="N11" s="559"/>
      <c r="O11" s="559"/>
      <c r="P11" s="559"/>
      <c r="Q11" s="559"/>
      <c r="R11" s="559"/>
      <c r="S11" s="559"/>
      <c r="T11" s="559"/>
    </row>
    <row r="12" spans="1:20" s="539" customFormat="1" ht="22.5">
      <c r="A12" s="1275"/>
      <c r="B12" s="1275"/>
      <c r="C12" s="1275">
        <v>1</v>
      </c>
      <c r="D12" s="592"/>
      <c r="F12" s="585" t="e">
        <f ca="1">"4."&amp;mergeValue(A12) &amp;"."&amp;mergeValue(B12)&amp;"."&amp;mergeValue(C12)</f>
        <v>#NAME?</v>
      </c>
      <c r="G12" s="591" t="s">
        <v>476</v>
      </c>
      <c r="H12" s="573"/>
      <c r="I12" s="550" t="s">
        <v>479</v>
      </c>
      <c r="J12" s="584"/>
      <c r="K12" s="559"/>
      <c r="L12" s="559"/>
      <c r="M12" s="559"/>
      <c r="N12" s="559"/>
      <c r="O12" s="559"/>
      <c r="P12" s="559"/>
      <c r="Q12" s="559"/>
      <c r="R12" s="559"/>
      <c r="S12" s="559"/>
      <c r="T12" s="559"/>
    </row>
    <row r="13" spans="1:20" s="539" customFormat="1" ht="39" customHeight="1">
      <c r="A13" s="1275"/>
      <c r="B13" s="1275"/>
      <c r="C13" s="1275"/>
      <c r="D13" s="592">
        <v>1</v>
      </c>
      <c r="F13" s="585" t="e">
        <f ca="1">"4."&amp;mergeValue(A13) &amp;"."&amp;mergeValue(B13)&amp;"."&amp;mergeValue(C13)&amp;"."&amp;mergeValue(D13)</f>
        <v>#NAME?</v>
      </c>
      <c r="G13" s="602" t="s">
        <v>477</v>
      </c>
      <c r="H13" s="573"/>
      <c r="I13" s="1276" t="s">
        <v>569</v>
      </c>
      <c r="J13" s="584"/>
      <c r="K13" s="559"/>
      <c r="L13" s="559"/>
      <c r="M13" s="559"/>
      <c r="N13" s="559"/>
      <c r="O13" s="559"/>
      <c r="P13" s="559"/>
      <c r="Q13" s="559"/>
      <c r="R13" s="559"/>
      <c r="S13" s="559"/>
      <c r="T13" s="559"/>
    </row>
    <row r="14" spans="1:20" s="539" customFormat="1" ht="18.75">
      <c r="A14" s="1275"/>
      <c r="B14" s="1275"/>
      <c r="C14" s="1275"/>
      <c r="D14" s="592"/>
      <c r="F14" s="588"/>
      <c r="G14" s="520" t="s">
        <v>4</v>
      </c>
      <c r="H14" s="593"/>
      <c r="I14" s="1276"/>
      <c r="J14" s="584"/>
      <c r="K14" s="559"/>
      <c r="L14" s="559"/>
      <c r="M14" s="559"/>
      <c r="N14" s="559"/>
      <c r="O14" s="559"/>
      <c r="P14" s="559"/>
      <c r="Q14" s="559"/>
      <c r="R14" s="559"/>
      <c r="S14" s="559"/>
      <c r="T14" s="559"/>
    </row>
    <row r="15" spans="1:20" s="539" customFormat="1" ht="18.75">
      <c r="A15" s="1275"/>
      <c r="B15" s="1275"/>
      <c r="C15" s="592"/>
      <c r="D15" s="592"/>
      <c r="F15" s="603"/>
      <c r="G15" s="546" t="s">
        <v>401</v>
      </c>
      <c r="H15" s="604"/>
      <c r="I15" s="605"/>
      <c r="J15" s="584"/>
      <c r="K15" s="559"/>
      <c r="L15" s="559"/>
      <c r="M15" s="559"/>
      <c r="N15" s="559"/>
      <c r="O15" s="559"/>
      <c r="P15" s="559"/>
      <c r="Q15" s="559"/>
      <c r="R15" s="559"/>
      <c r="S15" s="559"/>
      <c r="T15" s="559"/>
    </row>
    <row r="16" spans="1:20" s="539" customFormat="1" ht="18.75">
      <c r="A16" s="1275"/>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0" t="s">
        <v>571</v>
      </c>
      <c r="H19" s="1270"/>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34" width="10.5703125" style="554"/>
    <col min="35" max="256" width="10.5703125" style="493"/>
    <col min="257" max="264" width="0" style="493" hidden="1" customWidth="1"/>
    <col min="265" max="265" width="3.7109375" style="493" customWidth="1"/>
    <col min="266" max="266" width="3.85546875" style="493" customWidth="1"/>
    <col min="267" max="267" width="3.7109375" style="493" customWidth="1"/>
    <col min="268" max="268" width="12.7109375" style="493" customWidth="1"/>
    <col min="269" max="269" width="52.7109375" style="493" customWidth="1"/>
    <col min="270" max="273" width="0" style="493" hidden="1" customWidth="1"/>
    <col min="274" max="274" width="12.28515625" style="493" customWidth="1"/>
    <col min="275" max="275" width="6.42578125" style="493" customWidth="1"/>
    <col min="276" max="276" width="12.28515625" style="493" customWidth="1"/>
    <col min="277" max="277" width="0" style="493" hidden="1" customWidth="1"/>
    <col min="278" max="278" width="3.7109375" style="493" customWidth="1"/>
    <col min="279" max="279" width="11.140625" style="493" bestFit="1" customWidth="1"/>
    <col min="280" max="281" width="10.5703125" style="493"/>
    <col min="282" max="282" width="11.140625" style="493" customWidth="1"/>
    <col min="283" max="512" width="10.5703125" style="493"/>
    <col min="513" max="520" width="0" style="493" hidden="1" customWidth="1"/>
    <col min="521" max="521" width="3.7109375" style="493" customWidth="1"/>
    <col min="522" max="522" width="3.85546875" style="493" customWidth="1"/>
    <col min="523" max="523" width="3.7109375" style="493" customWidth="1"/>
    <col min="524" max="524" width="12.7109375" style="493" customWidth="1"/>
    <col min="525" max="525" width="52.7109375" style="493" customWidth="1"/>
    <col min="526" max="529" width="0" style="493" hidden="1" customWidth="1"/>
    <col min="530" max="530" width="12.28515625" style="493" customWidth="1"/>
    <col min="531" max="531" width="6.42578125" style="493" customWidth="1"/>
    <col min="532" max="532" width="12.28515625" style="493" customWidth="1"/>
    <col min="533" max="533" width="0" style="493" hidden="1" customWidth="1"/>
    <col min="534" max="534" width="3.7109375" style="493" customWidth="1"/>
    <col min="535" max="535" width="11.140625" style="493" bestFit="1" customWidth="1"/>
    <col min="536" max="537" width="10.5703125" style="493"/>
    <col min="538" max="538" width="11.140625" style="493" customWidth="1"/>
    <col min="539" max="768" width="10.5703125" style="493"/>
    <col min="769" max="776" width="0" style="493" hidden="1" customWidth="1"/>
    <col min="777" max="777" width="3.7109375" style="493" customWidth="1"/>
    <col min="778" max="778" width="3.85546875" style="493" customWidth="1"/>
    <col min="779" max="779" width="3.7109375" style="493" customWidth="1"/>
    <col min="780" max="780" width="12.7109375" style="493" customWidth="1"/>
    <col min="781" max="781" width="52.7109375" style="493" customWidth="1"/>
    <col min="782" max="785" width="0" style="493" hidden="1" customWidth="1"/>
    <col min="786" max="786" width="12.28515625" style="493" customWidth="1"/>
    <col min="787" max="787" width="6.42578125" style="493" customWidth="1"/>
    <col min="788" max="788" width="12.28515625" style="493" customWidth="1"/>
    <col min="789" max="789" width="0" style="493" hidden="1" customWidth="1"/>
    <col min="790" max="790" width="3.7109375" style="493" customWidth="1"/>
    <col min="791" max="791" width="11.140625" style="493" bestFit="1" customWidth="1"/>
    <col min="792" max="793" width="10.5703125" style="493"/>
    <col min="794" max="794" width="11.140625" style="493" customWidth="1"/>
    <col min="795" max="1024" width="10.5703125" style="493"/>
    <col min="1025" max="1032" width="0" style="493" hidden="1" customWidth="1"/>
    <col min="1033" max="1033" width="3.7109375" style="493" customWidth="1"/>
    <col min="1034" max="1034" width="3.85546875" style="493" customWidth="1"/>
    <col min="1035" max="1035" width="3.7109375" style="493" customWidth="1"/>
    <col min="1036" max="1036" width="12.7109375" style="493" customWidth="1"/>
    <col min="1037" max="1037" width="52.7109375" style="493" customWidth="1"/>
    <col min="1038" max="1041" width="0" style="493" hidden="1" customWidth="1"/>
    <col min="1042" max="1042" width="12.28515625" style="493" customWidth="1"/>
    <col min="1043" max="1043" width="6.42578125" style="493" customWidth="1"/>
    <col min="1044" max="1044" width="12.28515625" style="493" customWidth="1"/>
    <col min="1045" max="1045" width="0" style="493" hidden="1" customWidth="1"/>
    <col min="1046" max="1046" width="3.7109375" style="493" customWidth="1"/>
    <col min="1047" max="1047" width="11.140625" style="493" bestFit="1" customWidth="1"/>
    <col min="1048" max="1049" width="10.5703125" style="493"/>
    <col min="1050" max="1050" width="11.140625" style="493" customWidth="1"/>
    <col min="1051" max="1280" width="10.5703125" style="493"/>
    <col min="1281" max="1288" width="0" style="493" hidden="1" customWidth="1"/>
    <col min="1289" max="1289" width="3.7109375" style="493" customWidth="1"/>
    <col min="1290" max="1290" width="3.85546875" style="493" customWidth="1"/>
    <col min="1291" max="1291" width="3.7109375" style="493" customWidth="1"/>
    <col min="1292" max="1292" width="12.7109375" style="493" customWidth="1"/>
    <col min="1293" max="1293" width="52.7109375" style="493" customWidth="1"/>
    <col min="1294" max="1297" width="0" style="493" hidden="1" customWidth="1"/>
    <col min="1298" max="1298" width="12.28515625" style="493" customWidth="1"/>
    <col min="1299" max="1299" width="6.42578125" style="493" customWidth="1"/>
    <col min="1300" max="1300" width="12.28515625" style="493" customWidth="1"/>
    <col min="1301" max="1301" width="0" style="493" hidden="1" customWidth="1"/>
    <col min="1302" max="1302" width="3.7109375" style="493" customWidth="1"/>
    <col min="1303" max="1303" width="11.140625" style="493" bestFit="1" customWidth="1"/>
    <col min="1304" max="1305" width="10.5703125" style="493"/>
    <col min="1306" max="1306" width="11.140625" style="493" customWidth="1"/>
    <col min="1307" max="1536" width="10.5703125" style="493"/>
    <col min="1537" max="1544" width="0" style="493" hidden="1" customWidth="1"/>
    <col min="1545" max="1545" width="3.7109375" style="493" customWidth="1"/>
    <col min="1546" max="1546" width="3.85546875" style="493" customWidth="1"/>
    <col min="1547" max="1547" width="3.7109375" style="493" customWidth="1"/>
    <col min="1548" max="1548" width="12.7109375" style="493" customWidth="1"/>
    <col min="1549" max="1549" width="52.7109375" style="493" customWidth="1"/>
    <col min="1550" max="1553" width="0" style="493" hidden="1" customWidth="1"/>
    <col min="1554" max="1554" width="12.28515625" style="493" customWidth="1"/>
    <col min="1555" max="1555" width="6.42578125" style="493" customWidth="1"/>
    <col min="1556" max="1556" width="12.28515625" style="493" customWidth="1"/>
    <col min="1557" max="1557" width="0" style="493" hidden="1" customWidth="1"/>
    <col min="1558" max="1558" width="3.7109375" style="493" customWidth="1"/>
    <col min="1559" max="1559" width="11.140625" style="493" bestFit="1" customWidth="1"/>
    <col min="1560" max="1561" width="10.5703125" style="493"/>
    <col min="1562" max="1562" width="11.140625" style="493" customWidth="1"/>
    <col min="1563" max="1792" width="10.5703125" style="493"/>
    <col min="1793" max="1800" width="0" style="493" hidden="1" customWidth="1"/>
    <col min="1801" max="1801" width="3.7109375" style="493" customWidth="1"/>
    <col min="1802" max="1802" width="3.85546875" style="493" customWidth="1"/>
    <col min="1803" max="1803" width="3.7109375" style="493" customWidth="1"/>
    <col min="1804" max="1804" width="12.7109375" style="493" customWidth="1"/>
    <col min="1805" max="1805" width="52.7109375" style="493" customWidth="1"/>
    <col min="1806" max="1809" width="0" style="493" hidden="1" customWidth="1"/>
    <col min="1810" max="1810" width="12.28515625" style="493" customWidth="1"/>
    <col min="1811" max="1811" width="6.42578125" style="493" customWidth="1"/>
    <col min="1812" max="1812" width="12.28515625" style="493" customWidth="1"/>
    <col min="1813" max="1813" width="0" style="493" hidden="1" customWidth="1"/>
    <col min="1814" max="1814" width="3.7109375" style="493" customWidth="1"/>
    <col min="1815" max="1815" width="11.140625" style="493" bestFit="1" customWidth="1"/>
    <col min="1816" max="1817" width="10.5703125" style="493"/>
    <col min="1818" max="1818" width="11.140625" style="493" customWidth="1"/>
    <col min="1819" max="2048" width="10.5703125" style="493"/>
    <col min="2049" max="2056" width="0" style="493" hidden="1" customWidth="1"/>
    <col min="2057" max="2057" width="3.7109375" style="493" customWidth="1"/>
    <col min="2058" max="2058" width="3.85546875" style="493" customWidth="1"/>
    <col min="2059" max="2059" width="3.7109375" style="493" customWidth="1"/>
    <col min="2060" max="2060" width="12.7109375" style="493" customWidth="1"/>
    <col min="2061" max="2061" width="52.7109375" style="493" customWidth="1"/>
    <col min="2062" max="2065" width="0" style="493" hidden="1" customWidth="1"/>
    <col min="2066" max="2066" width="12.28515625" style="493" customWidth="1"/>
    <col min="2067" max="2067" width="6.42578125" style="493" customWidth="1"/>
    <col min="2068" max="2068" width="12.28515625" style="493" customWidth="1"/>
    <col min="2069" max="2069" width="0" style="493" hidden="1" customWidth="1"/>
    <col min="2070" max="2070" width="3.7109375" style="493" customWidth="1"/>
    <col min="2071" max="2071" width="11.140625" style="493" bestFit="1" customWidth="1"/>
    <col min="2072" max="2073" width="10.5703125" style="493"/>
    <col min="2074" max="2074" width="11.140625" style="493" customWidth="1"/>
    <col min="2075" max="2304" width="10.5703125" style="493"/>
    <col min="2305" max="2312" width="0" style="493" hidden="1" customWidth="1"/>
    <col min="2313" max="2313" width="3.7109375" style="493" customWidth="1"/>
    <col min="2314" max="2314" width="3.85546875" style="493" customWidth="1"/>
    <col min="2315" max="2315" width="3.7109375" style="493" customWidth="1"/>
    <col min="2316" max="2316" width="12.7109375" style="493" customWidth="1"/>
    <col min="2317" max="2317" width="52.7109375" style="493" customWidth="1"/>
    <col min="2318" max="2321" width="0" style="493" hidden="1" customWidth="1"/>
    <col min="2322" max="2322" width="12.28515625" style="493" customWidth="1"/>
    <col min="2323" max="2323" width="6.42578125" style="493" customWidth="1"/>
    <col min="2324" max="2324" width="12.28515625" style="493" customWidth="1"/>
    <col min="2325" max="2325" width="0" style="493" hidden="1" customWidth="1"/>
    <col min="2326" max="2326" width="3.7109375" style="493" customWidth="1"/>
    <col min="2327" max="2327" width="11.140625" style="493" bestFit="1" customWidth="1"/>
    <col min="2328" max="2329" width="10.5703125" style="493"/>
    <col min="2330" max="2330" width="11.140625" style="493" customWidth="1"/>
    <col min="2331" max="2560" width="10.5703125" style="493"/>
    <col min="2561" max="2568" width="0" style="493" hidden="1" customWidth="1"/>
    <col min="2569" max="2569" width="3.7109375" style="493" customWidth="1"/>
    <col min="2570" max="2570" width="3.85546875" style="493" customWidth="1"/>
    <col min="2571" max="2571" width="3.7109375" style="493" customWidth="1"/>
    <col min="2572" max="2572" width="12.7109375" style="493" customWidth="1"/>
    <col min="2573" max="2573" width="52.7109375" style="493" customWidth="1"/>
    <col min="2574" max="2577" width="0" style="493" hidden="1" customWidth="1"/>
    <col min="2578" max="2578" width="12.28515625" style="493" customWidth="1"/>
    <col min="2579" max="2579" width="6.42578125" style="493" customWidth="1"/>
    <col min="2580" max="2580" width="12.28515625" style="493" customWidth="1"/>
    <col min="2581" max="2581" width="0" style="493" hidden="1" customWidth="1"/>
    <col min="2582" max="2582" width="3.7109375" style="493" customWidth="1"/>
    <col min="2583" max="2583" width="11.140625" style="493" bestFit="1" customWidth="1"/>
    <col min="2584" max="2585" width="10.5703125" style="493"/>
    <col min="2586" max="2586" width="11.140625" style="493" customWidth="1"/>
    <col min="2587" max="2816" width="10.5703125" style="493"/>
    <col min="2817" max="2824" width="0" style="493" hidden="1" customWidth="1"/>
    <col min="2825" max="2825" width="3.7109375" style="493" customWidth="1"/>
    <col min="2826" max="2826" width="3.85546875" style="493" customWidth="1"/>
    <col min="2827" max="2827" width="3.7109375" style="493" customWidth="1"/>
    <col min="2828" max="2828" width="12.7109375" style="493" customWidth="1"/>
    <col min="2829" max="2829" width="52.7109375" style="493" customWidth="1"/>
    <col min="2830" max="2833" width="0" style="493" hidden="1" customWidth="1"/>
    <col min="2834" max="2834" width="12.28515625" style="493" customWidth="1"/>
    <col min="2835" max="2835" width="6.42578125" style="493" customWidth="1"/>
    <col min="2836" max="2836" width="12.28515625" style="493" customWidth="1"/>
    <col min="2837" max="2837" width="0" style="493" hidden="1" customWidth="1"/>
    <col min="2838" max="2838" width="3.7109375" style="493" customWidth="1"/>
    <col min="2839" max="2839" width="11.140625" style="493" bestFit="1" customWidth="1"/>
    <col min="2840" max="2841" width="10.5703125" style="493"/>
    <col min="2842" max="2842" width="11.140625" style="493" customWidth="1"/>
    <col min="2843" max="3072" width="10.5703125" style="493"/>
    <col min="3073" max="3080" width="0" style="493" hidden="1" customWidth="1"/>
    <col min="3081" max="3081" width="3.7109375" style="493" customWidth="1"/>
    <col min="3082" max="3082" width="3.85546875" style="493" customWidth="1"/>
    <col min="3083" max="3083" width="3.7109375" style="493" customWidth="1"/>
    <col min="3084" max="3084" width="12.7109375" style="493" customWidth="1"/>
    <col min="3085" max="3085" width="52.7109375" style="493" customWidth="1"/>
    <col min="3086" max="3089" width="0" style="493" hidden="1" customWidth="1"/>
    <col min="3090" max="3090" width="12.28515625" style="493" customWidth="1"/>
    <col min="3091" max="3091" width="6.42578125" style="493" customWidth="1"/>
    <col min="3092" max="3092" width="12.28515625" style="493" customWidth="1"/>
    <col min="3093" max="3093" width="0" style="493" hidden="1" customWidth="1"/>
    <col min="3094" max="3094" width="3.7109375" style="493" customWidth="1"/>
    <col min="3095" max="3095" width="11.140625" style="493" bestFit="1" customWidth="1"/>
    <col min="3096" max="3097" width="10.5703125" style="493"/>
    <col min="3098" max="3098" width="11.140625" style="493" customWidth="1"/>
    <col min="3099" max="3328" width="10.5703125" style="493"/>
    <col min="3329" max="3336" width="0" style="493" hidden="1" customWidth="1"/>
    <col min="3337" max="3337" width="3.7109375" style="493" customWidth="1"/>
    <col min="3338" max="3338" width="3.85546875" style="493" customWidth="1"/>
    <col min="3339" max="3339" width="3.7109375" style="493" customWidth="1"/>
    <col min="3340" max="3340" width="12.7109375" style="493" customWidth="1"/>
    <col min="3341" max="3341" width="52.7109375" style="493" customWidth="1"/>
    <col min="3342" max="3345" width="0" style="493" hidden="1" customWidth="1"/>
    <col min="3346" max="3346" width="12.28515625" style="493" customWidth="1"/>
    <col min="3347" max="3347" width="6.42578125" style="493" customWidth="1"/>
    <col min="3348" max="3348" width="12.28515625" style="493" customWidth="1"/>
    <col min="3349" max="3349" width="0" style="493" hidden="1" customWidth="1"/>
    <col min="3350" max="3350" width="3.7109375" style="493" customWidth="1"/>
    <col min="3351" max="3351" width="11.140625" style="493" bestFit="1" customWidth="1"/>
    <col min="3352" max="3353" width="10.5703125" style="493"/>
    <col min="3354" max="3354" width="11.140625" style="493" customWidth="1"/>
    <col min="3355" max="3584" width="10.5703125" style="493"/>
    <col min="3585" max="3592" width="0" style="493" hidden="1" customWidth="1"/>
    <col min="3593" max="3593" width="3.7109375" style="493" customWidth="1"/>
    <col min="3594" max="3594" width="3.85546875" style="493" customWidth="1"/>
    <col min="3595" max="3595" width="3.7109375" style="493" customWidth="1"/>
    <col min="3596" max="3596" width="12.7109375" style="493" customWidth="1"/>
    <col min="3597" max="3597" width="52.7109375" style="493" customWidth="1"/>
    <col min="3598" max="3601" width="0" style="493" hidden="1" customWidth="1"/>
    <col min="3602" max="3602" width="12.28515625" style="493" customWidth="1"/>
    <col min="3603" max="3603" width="6.42578125" style="493" customWidth="1"/>
    <col min="3604" max="3604" width="12.28515625" style="493" customWidth="1"/>
    <col min="3605" max="3605" width="0" style="493" hidden="1" customWidth="1"/>
    <col min="3606" max="3606" width="3.7109375" style="493" customWidth="1"/>
    <col min="3607" max="3607" width="11.140625" style="493" bestFit="1" customWidth="1"/>
    <col min="3608" max="3609" width="10.5703125" style="493"/>
    <col min="3610" max="3610" width="11.140625" style="493" customWidth="1"/>
    <col min="3611" max="3840" width="10.5703125" style="493"/>
    <col min="3841" max="3848" width="0" style="493" hidden="1" customWidth="1"/>
    <col min="3849" max="3849" width="3.7109375" style="493" customWidth="1"/>
    <col min="3850" max="3850" width="3.85546875" style="493" customWidth="1"/>
    <col min="3851" max="3851" width="3.7109375" style="493" customWidth="1"/>
    <col min="3852" max="3852" width="12.7109375" style="493" customWidth="1"/>
    <col min="3853" max="3853" width="52.7109375" style="493" customWidth="1"/>
    <col min="3854" max="3857" width="0" style="493" hidden="1" customWidth="1"/>
    <col min="3858" max="3858" width="12.28515625" style="493" customWidth="1"/>
    <col min="3859" max="3859" width="6.42578125" style="493" customWidth="1"/>
    <col min="3860" max="3860" width="12.28515625" style="493" customWidth="1"/>
    <col min="3861" max="3861" width="0" style="493" hidden="1" customWidth="1"/>
    <col min="3862" max="3862" width="3.7109375" style="493" customWidth="1"/>
    <col min="3863" max="3863" width="11.140625" style="493" bestFit="1" customWidth="1"/>
    <col min="3864" max="3865" width="10.5703125" style="493"/>
    <col min="3866" max="3866" width="11.140625" style="493" customWidth="1"/>
    <col min="3867" max="4096" width="10.5703125" style="493"/>
    <col min="4097" max="4104" width="0" style="493" hidden="1" customWidth="1"/>
    <col min="4105" max="4105" width="3.7109375" style="493" customWidth="1"/>
    <col min="4106" max="4106" width="3.85546875" style="493" customWidth="1"/>
    <col min="4107" max="4107" width="3.7109375" style="493" customWidth="1"/>
    <col min="4108" max="4108" width="12.7109375" style="493" customWidth="1"/>
    <col min="4109" max="4109" width="52.7109375" style="493" customWidth="1"/>
    <col min="4110" max="4113" width="0" style="493" hidden="1" customWidth="1"/>
    <col min="4114" max="4114" width="12.28515625" style="493" customWidth="1"/>
    <col min="4115" max="4115" width="6.42578125" style="493" customWidth="1"/>
    <col min="4116" max="4116" width="12.28515625" style="493" customWidth="1"/>
    <col min="4117" max="4117" width="0" style="493" hidden="1" customWidth="1"/>
    <col min="4118" max="4118" width="3.7109375" style="493" customWidth="1"/>
    <col min="4119" max="4119" width="11.140625" style="493" bestFit="1" customWidth="1"/>
    <col min="4120" max="4121" width="10.5703125" style="493"/>
    <col min="4122" max="4122" width="11.140625" style="493" customWidth="1"/>
    <col min="4123" max="4352" width="10.5703125" style="493"/>
    <col min="4353" max="4360" width="0" style="493" hidden="1" customWidth="1"/>
    <col min="4361" max="4361" width="3.7109375" style="493" customWidth="1"/>
    <col min="4362" max="4362" width="3.85546875" style="493" customWidth="1"/>
    <col min="4363" max="4363" width="3.7109375" style="493" customWidth="1"/>
    <col min="4364" max="4364" width="12.7109375" style="493" customWidth="1"/>
    <col min="4365" max="4365" width="52.7109375" style="493" customWidth="1"/>
    <col min="4366" max="4369" width="0" style="493" hidden="1" customWidth="1"/>
    <col min="4370" max="4370" width="12.28515625" style="493" customWidth="1"/>
    <col min="4371" max="4371" width="6.42578125" style="493" customWidth="1"/>
    <col min="4372" max="4372" width="12.28515625" style="493" customWidth="1"/>
    <col min="4373" max="4373" width="0" style="493" hidden="1" customWidth="1"/>
    <col min="4374" max="4374" width="3.7109375" style="493" customWidth="1"/>
    <col min="4375" max="4375" width="11.140625" style="493" bestFit="1" customWidth="1"/>
    <col min="4376" max="4377" width="10.5703125" style="493"/>
    <col min="4378" max="4378" width="11.140625" style="493" customWidth="1"/>
    <col min="4379" max="4608" width="10.5703125" style="493"/>
    <col min="4609" max="4616" width="0" style="493" hidden="1" customWidth="1"/>
    <col min="4617" max="4617" width="3.7109375" style="493" customWidth="1"/>
    <col min="4618" max="4618" width="3.85546875" style="493" customWidth="1"/>
    <col min="4619" max="4619" width="3.7109375" style="493" customWidth="1"/>
    <col min="4620" max="4620" width="12.7109375" style="493" customWidth="1"/>
    <col min="4621" max="4621" width="52.7109375" style="493" customWidth="1"/>
    <col min="4622" max="4625" width="0" style="493" hidden="1" customWidth="1"/>
    <col min="4626" max="4626" width="12.28515625" style="493" customWidth="1"/>
    <col min="4627" max="4627" width="6.42578125" style="493" customWidth="1"/>
    <col min="4628" max="4628" width="12.28515625" style="493" customWidth="1"/>
    <col min="4629" max="4629" width="0" style="493" hidden="1" customWidth="1"/>
    <col min="4630" max="4630" width="3.7109375" style="493" customWidth="1"/>
    <col min="4631" max="4631" width="11.140625" style="493" bestFit="1" customWidth="1"/>
    <col min="4632" max="4633" width="10.5703125" style="493"/>
    <col min="4634" max="4634" width="11.140625" style="493" customWidth="1"/>
    <col min="4635" max="4864" width="10.5703125" style="493"/>
    <col min="4865" max="4872" width="0" style="493" hidden="1" customWidth="1"/>
    <col min="4873" max="4873" width="3.7109375" style="493" customWidth="1"/>
    <col min="4874" max="4874" width="3.85546875" style="493" customWidth="1"/>
    <col min="4875" max="4875" width="3.7109375" style="493" customWidth="1"/>
    <col min="4876" max="4876" width="12.7109375" style="493" customWidth="1"/>
    <col min="4877" max="4877" width="52.7109375" style="493" customWidth="1"/>
    <col min="4878" max="4881" width="0" style="493" hidden="1" customWidth="1"/>
    <col min="4882" max="4882" width="12.28515625" style="493" customWidth="1"/>
    <col min="4883" max="4883" width="6.42578125" style="493" customWidth="1"/>
    <col min="4884" max="4884" width="12.28515625" style="493" customWidth="1"/>
    <col min="4885" max="4885" width="0" style="493" hidden="1" customWidth="1"/>
    <col min="4886" max="4886" width="3.7109375" style="493" customWidth="1"/>
    <col min="4887" max="4887" width="11.140625" style="493" bestFit="1" customWidth="1"/>
    <col min="4888" max="4889" width="10.5703125" style="493"/>
    <col min="4890" max="4890" width="11.140625" style="493" customWidth="1"/>
    <col min="4891" max="5120" width="10.5703125" style="493"/>
    <col min="5121" max="5128" width="0" style="493" hidden="1" customWidth="1"/>
    <col min="5129" max="5129" width="3.7109375" style="493" customWidth="1"/>
    <col min="5130" max="5130" width="3.85546875" style="493" customWidth="1"/>
    <col min="5131" max="5131" width="3.7109375" style="493" customWidth="1"/>
    <col min="5132" max="5132" width="12.7109375" style="493" customWidth="1"/>
    <col min="5133" max="5133" width="52.7109375" style="493" customWidth="1"/>
    <col min="5134" max="5137" width="0" style="493" hidden="1" customWidth="1"/>
    <col min="5138" max="5138" width="12.28515625" style="493" customWidth="1"/>
    <col min="5139" max="5139" width="6.42578125" style="493" customWidth="1"/>
    <col min="5140" max="5140" width="12.28515625" style="493" customWidth="1"/>
    <col min="5141" max="5141" width="0" style="493" hidden="1" customWidth="1"/>
    <col min="5142" max="5142" width="3.7109375" style="493" customWidth="1"/>
    <col min="5143" max="5143" width="11.140625" style="493" bestFit="1" customWidth="1"/>
    <col min="5144" max="5145" width="10.5703125" style="493"/>
    <col min="5146" max="5146" width="11.140625" style="493" customWidth="1"/>
    <col min="5147" max="5376" width="10.5703125" style="493"/>
    <col min="5377" max="5384" width="0" style="493" hidden="1" customWidth="1"/>
    <col min="5385" max="5385" width="3.7109375" style="493" customWidth="1"/>
    <col min="5386" max="5386" width="3.85546875" style="493" customWidth="1"/>
    <col min="5387" max="5387" width="3.7109375" style="493" customWidth="1"/>
    <col min="5388" max="5388" width="12.7109375" style="493" customWidth="1"/>
    <col min="5389" max="5389" width="52.7109375" style="493" customWidth="1"/>
    <col min="5390" max="5393" width="0" style="493" hidden="1" customWidth="1"/>
    <col min="5394" max="5394" width="12.28515625" style="493" customWidth="1"/>
    <col min="5395" max="5395" width="6.42578125" style="493" customWidth="1"/>
    <col min="5396" max="5396" width="12.28515625" style="493" customWidth="1"/>
    <col min="5397" max="5397" width="0" style="493" hidden="1" customWidth="1"/>
    <col min="5398" max="5398" width="3.7109375" style="493" customWidth="1"/>
    <col min="5399" max="5399" width="11.140625" style="493" bestFit="1" customWidth="1"/>
    <col min="5400" max="5401" width="10.5703125" style="493"/>
    <col min="5402" max="5402" width="11.140625" style="493" customWidth="1"/>
    <col min="5403" max="5632" width="10.5703125" style="493"/>
    <col min="5633" max="5640" width="0" style="493" hidden="1" customWidth="1"/>
    <col min="5641" max="5641" width="3.7109375" style="493" customWidth="1"/>
    <col min="5642" max="5642" width="3.85546875" style="493" customWidth="1"/>
    <col min="5643" max="5643" width="3.7109375" style="493" customWidth="1"/>
    <col min="5644" max="5644" width="12.7109375" style="493" customWidth="1"/>
    <col min="5645" max="5645" width="52.7109375" style="493" customWidth="1"/>
    <col min="5646" max="5649" width="0" style="493" hidden="1" customWidth="1"/>
    <col min="5650" max="5650" width="12.28515625" style="493" customWidth="1"/>
    <col min="5651" max="5651" width="6.42578125" style="493" customWidth="1"/>
    <col min="5652" max="5652" width="12.28515625" style="493" customWidth="1"/>
    <col min="5653" max="5653" width="0" style="493" hidden="1" customWidth="1"/>
    <col min="5654" max="5654" width="3.7109375" style="493" customWidth="1"/>
    <col min="5655" max="5655" width="11.140625" style="493" bestFit="1" customWidth="1"/>
    <col min="5656" max="5657" width="10.5703125" style="493"/>
    <col min="5658" max="5658" width="11.140625" style="493" customWidth="1"/>
    <col min="5659" max="5888" width="10.5703125" style="493"/>
    <col min="5889" max="5896" width="0" style="493" hidden="1" customWidth="1"/>
    <col min="5897" max="5897" width="3.7109375" style="493" customWidth="1"/>
    <col min="5898" max="5898" width="3.85546875" style="493" customWidth="1"/>
    <col min="5899" max="5899" width="3.7109375" style="493" customWidth="1"/>
    <col min="5900" max="5900" width="12.7109375" style="493" customWidth="1"/>
    <col min="5901" max="5901" width="52.7109375" style="493" customWidth="1"/>
    <col min="5902" max="5905" width="0" style="493" hidden="1" customWidth="1"/>
    <col min="5906" max="5906" width="12.28515625" style="493" customWidth="1"/>
    <col min="5907" max="5907" width="6.42578125" style="493" customWidth="1"/>
    <col min="5908" max="5908" width="12.28515625" style="493" customWidth="1"/>
    <col min="5909" max="5909" width="0" style="493" hidden="1" customWidth="1"/>
    <col min="5910" max="5910" width="3.7109375" style="493" customWidth="1"/>
    <col min="5911" max="5911" width="11.140625" style="493" bestFit="1" customWidth="1"/>
    <col min="5912" max="5913" width="10.5703125" style="493"/>
    <col min="5914" max="5914" width="11.140625" style="493" customWidth="1"/>
    <col min="5915" max="6144" width="10.5703125" style="493"/>
    <col min="6145" max="6152" width="0" style="493" hidden="1" customWidth="1"/>
    <col min="6153" max="6153" width="3.7109375" style="493" customWidth="1"/>
    <col min="6154" max="6154" width="3.85546875" style="493" customWidth="1"/>
    <col min="6155" max="6155" width="3.7109375" style="493" customWidth="1"/>
    <col min="6156" max="6156" width="12.7109375" style="493" customWidth="1"/>
    <col min="6157" max="6157" width="52.7109375" style="493" customWidth="1"/>
    <col min="6158" max="6161" width="0" style="493" hidden="1" customWidth="1"/>
    <col min="6162" max="6162" width="12.28515625" style="493" customWidth="1"/>
    <col min="6163" max="6163" width="6.42578125" style="493" customWidth="1"/>
    <col min="6164" max="6164" width="12.28515625" style="493" customWidth="1"/>
    <col min="6165" max="6165" width="0" style="493" hidden="1" customWidth="1"/>
    <col min="6166" max="6166" width="3.7109375" style="493" customWidth="1"/>
    <col min="6167" max="6167" width="11.140625" style="493" bestFit="1" customWidth="1"/>
    <col min="6168" max="6169" width="10.5703125" style="493"/>
    <col min="6170" max="6170" width="11.140625" style="493" customWidth="1"/>
    <col min="6171" max="6400" width="10.5703125" style="493"/>
    <col min="6401" max="6408" width="0" style="493" hidden="1" customWidth="1"/>
    <col min="6409" max="6409" width="3.7109375" style="493" customWidth="1"/>
    <col min="6410" max="6410" width="3.85546875" style="493" customWidth="1"/>
    <col min="6411" max="6411" width="3.7109375" style="493" customWidth="1"/>
    <col min="6412" max="6412" width="12.7109375" style="493" customWidth="1"/>
    <col min="6413" max="6413" width="52.7109375" style="493" customWidth="1"/>
    <col min="6414" max="6417" width="0" style="493" hidden="1" customWidth="1"/>
    <col min="6418" max="6418" width="12.28515625" style="493" customWidth="1"/>
    <col min="6419" max="6419" width="6.42578125" style="493" customWidth="1"/>
    <col min="6420" max="6420" width="12.28515625" style="493" customWidth="1"/>
    <col min="6421" max="6421" width="0" style="493" hidden="1" customWidth="1"/>
    <col min="6422" max="6422" width="3.7109375" style="493" customWidth="1"/>
    <col min="6423" max="6423" width="11.140625" style="493" bestFit="1" customWidth="1"/>
    <col min="6424" max="6425" width="10.5703125" style="493"/>
    <col min="6426" max="6426" width="11.140625" style="493" customWidth="1"/>
    <col min="6427" max="6656" width="10.5703125" style="493"/>
    <col min="6657" max="6664" width="0" style="493" hidden="1" customWidth="1"/>
    <col min="6665" max="6665" width="3.7109375" style="493" customWidth="1"/>
    <col min="6666" max="6666" width="3.85546875" style="493" customWidth="1"/>
    <col min="6667" max="6667" width="3.7109375" style="493" customWidth="1"/>
    <col min="6668" max="6668" width="12.7109375" style="493" customWidth="1"/>
    <col min="6669" max="6669" width="52.7109375" style="493" customWidth="1"/>
    <col min="6670" max="6673" width="0" style="493" hidden="1" customWidth="1"/>
    <col min="6674" max="6674" width="12.28515625" style="493" customWidth="1"/>
    <col min="6675" max="6675" width="6.42578125" style="493" customWidth="1"/>
    <col min="6676" max="6676" width="12.28515625" style="493" customWidth="1"/>
    <col min="6677" max="6677" width="0" style="493" hidden="1" customWidth="1"/>
    <col min="6678" max="6678" width="3.7109375" style="493" customWidth="1"/>
    <col min="6679" max="6679" width="11.140625" style="493" bestFit="1" customWidth="1"/>
    <col min="6680" max="6681" width="10.5703125" style="493"/>
    <col min="6682" max="6682" width="11.140625" style="493" customWidth="1"/>
    <col min="6683" max="6912" width="10.5703125" style="493"/>
    <col min="6913" max="6920" width="0" style="493" hidden="1" customWidth="1"/>
    <col min="6921" max="6921" width="3.7109375" style="493" customWidth="1"/>
    <col min="6922" max="6922" width="3.85546875" style="493" customWidth="1"/>
    <col min="6923" max="6923" width="3.7109375" style="493" customWidth="1"/>
    <col min="6924" max="6924" width="12.7109375" style="493" customWidth="1"/>
    <col min="6925" max="6925" width="52.7109375" style="493" customWidth="1"/>
    <col min="6926" max="6929" width="0" style="493" hidden="1" customWidth="1"/>
    <col min="6930" max="6930" width="12.28515625" style="493" customWidth="1"/>
    <col min="6931" max="6931" width="6.42578125" style="493" customWidth="1"/>
    <col min="6932" max="6932" width="12.28515625" style="493" customWidth="1"/>
    <col min="6933" max="6933" width="0" style="493" hidden="1" customWidth="1"/>
    <col min="6934" max="6934" width="3.7109375" style="493" customWidth="1"/>
    <col min="6935" max="6935" width="11.140625" style="493" bestFit="1" customWidth="1"/>
    <col min="6936" max="6937" width="10.5703125" style="493"/>
    <col min="6938" max="6938" width="11.140625" style="493" customWidth="1"/>
    <col min="6939" max="7168" width="10.5703125" style="493"/>
    <col min="7169" max="7176" width="0" style="493" hidden="1" customWidth="1"/>
    <col min="7177" max="7177" width="3.7109375" style="493" customWidth="1"/>
    <col min="7178" max="7178" width="3.85546875" style="493" customWidth="1"/>
    <col min="7179" max="7179" width="3.7109375" style="493" customWidth="1"/>
    <col min="7180" max="7180" width="12.7109375" style="493" customWidth="1"/>
    <col min="7181" max="7181" width="52.7109375" style="493" customWidth="1"/>
    <col min="7182" max="7185" width="0" style="493" hidden="1" customWidth="1"/>
    <col min="7186" max="7186" width="12.28515625" style="493" customWidth="1"/>
    <col min="7187" max="7187" width="6.42578125" style="493" customWidth="1"/>
    <col min="7188" max="7188" width="12.28515625" style="493" customWidth="1"/>
    <col min="7189" max="7189" width="0" style="493" hidden="1" customWidth="1"/>
    <col min="7190" max="7190" width="3.7109375" style="493" customWidth="1"/>
    <col min="7191" max="7191" width="11.140625" style="493" bestFit="1" customWidth="1"/>
    <col min="7192" max="7193" width="10.5703125" style="493"/>
    <col min="7194" max="7194" width="11.140625" style="493" customWidth="1"/>
    <col min="7195" max="7424" width="10.5703125" style="493"/>
    <col min="7425" max="7432" width="0" style="493" hidden="1" customWidth="1"/>
    <col min="7433" max="7433" width="3.7109375" style="493" customWidth="1"/>
    <col min="7434" max="7434" width="3.85546875" style="493" customWidth="1"/>
    <col min="7435" max="7435" width="3.7109375" style="493" customWidth="1"/>
    <col min="7436" max="7436" width="12.7109375" style="493" customWidth="1"/>
    <col min="7437" max="7437" width="52.7109375" style="493" customWidth="1"/>
    <col min="7438" max="7441" width="0" style="493" hidden="1" customWidth="1"/>
    <col min="7442" max="7442" width="12.28515625" style="493" customWidth="1"/>
    <col min="7443" max="7443" width="6.42578125" style="493" customWidth="1"/>
    <col min="7444" max="7444" width="12.28515625" style="493" customWidth="1"/>
    <col min="7445" max="7445" width="0" style="493" hidden="1" customWidth="1"/>
    <col min="7446" max="7446" width="3.7109375" style="493" customWidth="1"/>
    <col min="7447" max="7447" width="11.140625" style="493" bestFit="1" customWidth="1"/>
    <col min="7448" max="7449" width="10.5703125" style="493"/>
    <col min="7450" max="7450" width="11.140625" style="493" customWidth="1"/>
    <col min="7451" max="7680" width="10.5703125" style="493"/>
    <col min="7681" max="7688" width="0" style="493" hidden="1" customWidth="1"/>
    <col min="7689" max="7689" width="3.7109375" style="493" customWidth="1"/>
    <col min="7690" max="7690" width="3.85546875" style="493" customWidth="1"/>
    <col min="7691" max="7691" width="3.7109375" style="493" customWidth="1"/>
    <col min="7692" max="7692" width="12.7109375" style="493" customWidth="1"/>
    <col min="7693" max="7693" width="52.7109375" style="493" customWidth="1"/>
    <col min="7694" max="7697" width="0" style="493" hidden="1" customWidth="1"/>
    <col min="7698" max="7698" width="12.28515625" style="493" customWidth="1"/>
    <col min="7699" max="7699" width="6.42578125" style="493" customWidth="1"/>
    <col min="7700" max="7700" width="12.28515625" style="493" customWidth="1"/>
    <col min="7701" max="7701" width="0" style="493" hidden="1" customWidth="1"/>
    <col min="7702" max="7702" width="3.7109375" style="493" customWidth="1"/>
    <col min="7703" max="7703" width="11.140625" style="493" bestFit="1" customWidth="1"/>
    <col min="7704" max="7705" width="10.5703125" style="493"/>
    <col min="7706" max="7706" width="11.140625" style="493" customWidth="1"/>
    <col min="7707" max="7936" width="10.5703125" style="493"/>
    <col min="7937" max="7944" width="0" style="493" hidden="1" customWidth="1"/>
    <col min="7945" max="7945" width="3.7109375" style="493" customWidth="1"/>
    <col min="7946" max="7946" width="3.85546875" style="493" customWidth="1"/>
    <col min="7947" max="7947" width="3.7109375" style="493" customWidth="1"/>
    <col min="7948" max="7948" width="12.7109375" style="493" customWidth="1"/>
    <col min="7949" max="7949" width="52.7109375" style="493" customWidth="1"/>
    <col min="7950" max="7953" width="0" style="493" hidden="1" customWidth="1"/>
    <col min="7954" max="7954" width="12.28515625" style="493" customWidth="1"/>
    <col min="7955" max="7955" width="6.42578125" style="493" customWidth="1"/>
    <col min="7956" max="7956" width="12.28515625" style="493" customWidth="1"/>
    <col min="7957" max="7957" width="0" style="493" hidden="1" customWidth="1"/>
    <col min="7958" max="7958" width="3.7109375" style="493" customWidth="1"/>
    <col min="7959" max="7959" width="11.140625" style="493" bestFit="1" customWidth="1"/>
    <col min="7960" max="7961" width="10.5703125" style="493"/>
    <col min="7962" max="7962" width="11.140625" style="493" customWidth="1"/>
    <col min="7963" max="8192" width="10.5703125" style="493"/>
    <col min="8193" max="8200" width="0" style="493" hidden="1" customWidth="1"/>
    <col min="8201" max="8201" width="3.7109375" style="493" customWidth="1"/>
    <col min="8202" max="8202" width="3.85546875" style="493" customWidth="1"/>
    <col min="8203" max="8203" width="3.7109375" style="493" customWidth="1"/>
    <col min="8204" max="8204" width="12.7109375" style="493" customWidth="1"/>
    <col min="8205" max="8205" width="52.7109375" style="493" customWidth="1"/>
    <col min="8206" max="8209" width="0" style="493" hidden="1" customWidth="1"/>
    <col min="8210" max="8210" width="12.28515625" style="493" customWidth="1"/>
    <col min="8211" max="8211" width="6.42578125" style="493" customWidth="1"/>
    <col min="8212" max="8212" width="12.28515625" style="493" customWidth="1"/>
    <col min="8213" max="8213" width="0" style="493" hidden="1" customWidth="1"/>
    <col min="8214" max="8214" width="3.7109375" style="493" customWidth="1"/>
    <col min="8215" max="8215" width="11.140625" style="493" bestFit="1" customWidth="1"/>
    <col min="8216" max="8217" width="10.5703125" style="493"/>
    <col min="8218" max="8218" width="11.140625" style="493" customWidth="1"/>
    <col min="8219" max="8448" width="10.5703125" style="493"/>
    <col min="8449" max="8456" width="0" style="493" hidden="1" customWidth="1"/>
    <col min="8457" max="8457" width="3.7109375" style="493" customWidth="1"/>
    <col min="8458" max="8458" width="3.85546875" style="493" customWidth="1"/>
    <col min="8459" max="8459" width="3.7109375" style="493" customWidth="1"/>
    <col min="8460" max="8460" width="12.7109375" style="493" customWidth="1"/>
    <col min="8461" max="8461" width="52.7109375" style="493" customWidth="1"/>
    <col min="8462" max="8465" width="0" style="493" hidden="1" customWidth="1"/>
    <col min="8466" max="8466" width="12.28515625" style="493" customWidth="1"/>
    <col min="8467" max="8467" width="6.42578125" style="493" customWidth="1"/>
    <col min="8468" max="8468" width="12.28515625" style="493" customWidth="1"/>
    <col min="8469" max="8469" width="0" style="493" hidden="1" customWidth="1"/>
    <col min="8470" max="8470" width="3.7109375" style="493" customWidth="1"/>
    <col min="8471" max="8471" width="11.140625" style="493" bestFit="1" customWidth="1"/>
    <col min="8472" max="8473" width="10.5703125" style="493"/>
    <col min="8474" max="8474" width="11.140625" style="493" customWidth="1"/>
    <col min="8475" max="8704" width="10.5703125" style="493"/>
    <col min="8705" max="8712" width="0" style="493" hidden="1" customWidth="1"/>
    <col min="8713" max="8713" width="3.7109375" style="493" customWidth="1"/>
    <col min="8714" max="8714" width="3.85546875" style="493" customWidth="1"/>
    <col min="8715" max="8715" width="3.7109375" style="493" customWidth="1"/>
    <col min="8716" max="8716" width="12.7109375" style="493" customWidth="1"/>
    <col min="8717" max="8717" width="52.7109375" style="493" customWidth="1"/>
    <col min="8718" max="8721" width="0" style="493" hidden="1" customWidth="1"/>
    <col min="8722" max="8722" width="12.28515625" style="493" customWidth="1"/>
    <col min="8723" max="8723" width="6.42578125" style="493" customWidth="1"/>
    <col min="8724" max="8724" width="12.28515625" style="493" customWidth="1"/>
    <col min="8725" max="8725" width="0" style="493" hidden="1" customWidth="1"/>
    <col min="8726" max="8726" width="3.7109375" style="493" customWidth="1"/>
    <col min="8727" max="8727" width="11.140625" style="493" bestFit="1" customWidth="1"/>
    <col min="8728" max="8729" width="10.5703125" style="493"/>
    <col min="8730" max="8730" width="11.140625" style="493" customWidth="1"/>
    <col min="8731" max="8960" width="10.5703125" style="493"/>
    <col min="8961" max="8968" width="0" style="493" hidden="1" customWidth="1"/>
    <col min="8969" max="8969" width="3.7109375" style="493" customWidth="1"/>
    <col min="8970" max="8970" width="3.85546875" style="493" customWidth="1"/>
    <col min="8971" max="8971" width="3.7109375" style="493" customWidth="1"/>
    <col min="8972" max="8972" width="12.7109375" style="493" customWidth="1"/>
    <col min="8973" max="8973" width="52.7109375" style="493" customWidth="1"/>
    <col min="8974" max="8977" width="0" style="493" hidden="1" customWidth="1"/>
    <col min="8978" max="8978" width="12.28515625" style="493" customWidth="1"/>
    <col min="8979" max="8979" width="6.42578125" style="493" customWidth="1"/>
    <col min="8980" max="8980" width="12.28515625" style="493" customWidth="1"/>
    <col min="8981" max="8981" width="0" style="493" hidden="1" customWidth="1"/>
    <col min="8982" max="8982" width="3.7109375" style="493" customWidth="1"/>
    <col min="8983" max="8983" width="11.140625" style="493" bestFit="1" customWidth="1"/>
    <col min="8984" max="8985" width="10.5703125" style="493"/>
    <col min="8986" max="8986" width="11.140625" style="493" customWidth="1"/>
    <col min="8987" max="9216" width="10.5703125" style="493"/>
    <col min="9217" max="9224" width="0" style="493" hidden="1" customWidth="1"/>
    <col min="9225" max="9225" width="3.7109375" style="493" customWidth="1"/>
    <col min="9226" max="9226" width="3.85546875" style="493" customWidth="1"/>
    <col min="9227" max="9227" width="3.7109375" style="493" customWidth="1"/>
    <col min="9228" max="9228" width="12.7109375" style="493" customWidth="1"/>
    <col min="9229" max="9229" width="52.7109375" style="493" customWidth="1"/>
    <col min="9230" max="9233" width="0" style="493" hidden="1" customWidth="1"/>
    <col min="9234" max="9234" width="12.28515625" style="493" customWidth="1"/>
    <col min="9235" max="9235" width="6.42578125" style="493" customWidth="1"/>
    <col min="9236" max="9236" width="12.28515625" style="493" customWidth="1"/>
    <col min="9237" max="9237" width="0" style="493" hidden="1" customWidth="1"/>
    <col min="9238" max="9238" width="3.7109375" style="493" customWidth="1"/>
    <col min="9239" max="9239" width="11.140625" style="493" bestFit="1" customWidth="1"/>
    <col min="9240" max="9241" width="10.5703125" style="493"/>
    <col min="9242" max="9242" width="11.140625" style="493" customWidth="1"/>
    <col min="9243" max="9472" width="10.5703125" style="493"/>
    <col min="9473" max="9480" width="0" style="493" hidden="1" customWidth="1"/>
    <col min="9481" max="9481" width="3.7109375" style="493" customWidth="1"/>
    <col min="9482" max="9482" width="3.85546875" style="493" customWidth="1"/>
    <col min="9483" max="9483" width="3.7109375" style="493" customWidth="1"/>
    <col min="9484" max="9484" width="12.7109375" style="493" customWidth="1"/>
    <col min="9485" max="9485" width="52.7109375" style="493" customWidth="1"/>
    <col min="9486" max="9489" width="0" style="493" hidden="1" customWidth="1"/>
    <col min="9490" max="9490" width="12.28515625" style="493" customWidth="1"/>
    <col min="9491" max="9491" width="6.42578125" style="493" customWidth="1"/>
    <col min="9492" max="9492" width="12.28515625" style="493" customWidth="1"/>
    <col min="9493" max="9493" width="0" style="493" hidden="1" customWidth="1"/>
    <col min="9494" max="9494" width="3.7109375" style="493" customWidth="1"/>
    <col min="9495" max="9495" width="11.140625" style="493" bestFit="1" customWidth="1"/>
    <col min="9496" max="9497" width="10.5703125" style="493"/>
    <col min="9498" max="9498" width="11.140625" style="493" customWidth="1"/>
    <col min="9499" max="9728" width="10.5703125" style="493"/>
    <col min="9729" max="9736" width="0" style="493" hidden="1" customWidth="1"/>
    <col min="9737" max="9737" width="3.7109375" style="493" customWidth="1"/>
    <col min="9738" max="9738" width="3.85546875" style="493" customWidth="1"/>
    <col min="9739" max="9739" width="3.7109375" style="493" customWidth="1"/>
    <col min="9740" max="9740" width="12.7109375" style="493" customWidth="1"/>
    <col min="9741" max="9741" width="52.7109375" style="493" customWidth="1"/>
    <col min="9742" max="9745" width="0" style="493" hidden="1" customWidth="1"/>
    <col min="9746" max="9746" width="12.28515625" style="493" customWidth="1"/>
    <col min="9747" max="9747" width="6.42578125" style="493" customWidth="1"/>
    <col min="9748" max="9748" width="12.28515625" style="493" customWidth="1"/>
    <col min="9749" max="9749" width="0" style="493" hidden="1" customWidth="1"/>
    <col min="9750" max="9750" width="3.7109375" style="493" customWidth="1"/>
    <col min="9751" max="9751" width="11.140625" style="493" bestFit="1" customWidth="1"/>
    <col min="9752" max="9753" width="10.5703125" style="493"/>
    <col min="9754" max="9754" width="11.140625" style="493" customWidth="1"/>
    <col min="9755" max="9984" width="10.5703125" style="493"/>
    <col min="9985" max="9992" width="0" style="493" hidden="1" customWidth="1"/>
    <col min="9993" max="9993" width="3.7109375" style="493" customWidth="1"/>
    <col min="9994" max="9994" width="3.85546875" style="493" customWidth="1"/>
    <col min="9995" max="9995" width="3.7109375" style="493" customWidth="1"/>
    <col min="9996" max="9996" width="12.7109375" style="493" customWidth="1"/>
    <col min="9997" max="9997" width="52.7109375" style="493" customWidth="1"/>
    <col min="9998" max="10001" width="0" style="493" hidden="1" customWidth="1"/>
    <col min="10002" max="10002" width="12.28515625" style="493" customWidth="1"/>
    <col min="10003" max="10003" width="6.42578125" style="493" customWidth="1"/>
    <col min="10004" max="10004" width="12.28515625" style="493" customWidth="1"/>
    <col min="10005" max="10005" width="0" style="493" hidden="1" customWidth="1"/>
    <col min="10006" max="10006" width="3.7109375" style="493" customWidth="1"/>
    <col min="10007" max="10007" width="11.140625" style="493" bestFit="1" customWidth="1"/>
    <col min="10008" max="10009" width="10.5703125" style="493"/>
    <col min="10010" max="10010" width="11.140625" style="493" customWidth="1"/>
    <col min="10011" max="10240" width="10.5703125" style="493"/>
    <col min="10241" max="10248" width="0" style="493" hidden="1" customWidth="1"/>
    <col min="10249" max="10249" width="3.7109375" style="493" customWidth="1"/>
    <col min="10250" max="10250" width="3.85546875" style="493" customWidth="1"/>
    <col min="10251" max="10251" width="3.7109375" style="493" customWidth="1"/>
    <col min="10252" max="10252" width="12.7109375" style="493" customWidth="1"/>
    <col min="10253" max="10253" width="52.7109375" style="493" customWidth="1"/>
    <col min="10254" max="10257" width="0" style="493" hidden="1" customWidth="1"/>
    <col min="10258" max="10258" width="12.28515625" style="493" customWidth="1"/>
    <col min="10259" max="10259" width="6.42578125" style="493" customWidth="1"/>
    <col min="10260" max="10260" width="12.28515625" style="493" customWidth="1"/>
    <col min="10261" max="10261" width="0" style="493" hidden="1" customWidth="1"/>
    <col min="10262" max="10262" width="3.7109375" style="493" customWidth="1"/>
    <col min="10263" max="10263" width="11.140625" style="493" bestFit="1" customWidth="1"/>
    <col min="10264" max="10265" width="10.5703125" style="493"/>
    <col min="10266" max="10266" width="11.140625" style="493" customWidth="1"/>
    <col min="10267" max="10496" width="10.5703125" style="493"/>
    <col min="10497" max="10504" width="0" style="493" hidden="1" customWidth="1"/>
    <col min="10505" max="10505" width="3.7109375" style="493" customWidth="1"/>
    <col min="10506" max="10506" width="3.85546875" style="493" customWidth="1"/>
    <col min="10507" max="10507" width="3.7109375" style="493" customWidth="1"/>
    <col min="10508" max="10508" width="12.7109375" style="493" customWidth="1"/>
    <col min="10509" max="10509" width="52.7109375" style="493" customWidth="1"/>
    <col min="10510" max="10513" width="0" style="493" hidden="1" customWidth="1"/>
    <col min="10514" max="10514" width="12.28515625" style="493" customWidth="1"/>
    <col min="10515" max="10515" width="6.42578125" style="493" customWidth="1"/>
    <col min="10516" max="10516" width="12.28515625" style="493" customWidth="1"/>
    <col min="10517" max="10517" width="0" style="493" hidden="1" customWidth="1"/>
    <col min="10518" max="10518" width="3.7109375" style="493" customWidth="1"/>
    <col min="10519" max="10519" width="11.140625" style="493" bestFit="1" customWidth="1"/>
    <col min="10520" max="10521" width="10.5703125" style="493"/>
    <col min="10522" max="10522" width="11.140625" style="493" customWidth="1"/>
    <col min="10523" max="10752" width="10.5703125" style="493"/>
    <col min="10753" max="10760" width="0" style="493" hidden="1" customWidth="1"/>
    <col min="10761" max="10761" width="3.7109375" style="493" customWidth="1"/>
    <col min="10762" max="10762" width="3.85546875" style="493" customWidth="1"/>
    <col min="10763" max="10763" width="3.7109375" style="493" customWidth="1"/>
    <col min="10764" max="10764" width="12.7109375" style="493" customWidth="1"/>
    <col min="10765" max="10765" width="52.7109375" style="493" customWidth="1"/>
    <col min="10766" max="10769" width="0" style="493" hidden="1" customWidth="1"/>
    <col min="10770" max="10770" width="12.28515625" style="493" customWidth="1"/>
    <col min="10771" max="10771" width="6.42578125" style="493" customWidth="1"/>
    <col min="10772" max="10772" width="12.28515625" style="493" customWidth="1"/>
    <col min="10773" max="10773" width="0" style="493" hidden="1" customWidth="1"/>
    <col min="10774" max="10774" width="3.7109375" style="493" customWidth="1"/>
    <col min="10775" max="10775" width="11.140625" style="493" bestFit="1" customWidth="1"/>
    <col min="10776" max="10777" width="10.5703125" style="493"/>
    <col min="10778" max="10778" width="11.140625" style="493" customWidth="1"/>
    <col min="10779" max="11008" width="10.5703125" style="493"/>
    <col min="11009" max="11016" width="0" style="493" hidden="1" customWidth="1"/>
    <col min="11017" max="11017" width="3.7109375" style="493" customWidth="1"/>
    <col min="11018" max="11018" width="3.85546875" style="493" customWidth="1"/>
    <col min="11019" max="11019" width="3.7109375" style="493" customWidth="1"/>
    <col min="11020" max="11020" width="12.7109375" style="493" customWidth="1"/>
    <col min="11021" max="11021" width="52.7109375" style="493" customWidth="1"/>
    <col min="11022" max="11025" width="0" style="493" hidden="1" customWidth="1"/>
    <col min="11026" max="11026" width="12.28515625" style="493" customWidth="1"/>
    <col min="11027" max="11027" width="6.42578125" style="493" customWidth="1"/>
    <col min="11028" max="11028" width="12.28515625" style="493" customWidth="1"/>
    <col min="11029" max="11029" width="0" style="493" hidden="1" customWidth="1"/>
    <col min="11030" max="11030" width="3.7109375" style="493" customWidth="1"/>
    <col min="11031" max="11031" width="11.140625" style="493" bestFit="1" customWidth="1"/>
    <col min="11032" max="11033" width="10.5703125" style="493"/>
    <col min="11034" max="11034" width="11.140625" style="493" customWidth="1"/>
    <col min="11035" max="11264" width="10.5703125" style="493"/>
    <col min="11265" max="11272" width="0" style="493" hidden="1" customWidth="1"/>
    <col min="11273" max="11273" width="3.7109375" style="493" customWidth="1"/>
    <col min="11274" max="11274" width="3.85546875" style="493" customWidth="1"/>
    <col min="11275" max="11275" width="3.7109375" style="493" customWidth="1"/>
    <col min="11276" max="11276" width="12.7109375" style="493" customWidth="1"/>
    <col min="11277" max="11277" width="52.7109375" style="493" customWidth="1"/>
    <col min="11278" max="11281" width="0" style="493" hidden="1" customWidth="1"/>
    <col min="11282" max="11282" width="12.28515625" style="493" customWidth="1"/>
    <col min="11283" max="11283" width="6.42578125" style="493" customWidth="1"/>
    <col min="11284" max="11284" width="12.28515625" style="493" customWidth="1"/>
    <col min="11285" max="11285" width="0" style="493" hidden="1" customWidth="1"/>
    <col min="11286" max="11286" width="3.7109375" style="493" customWidth="1"/>
    <col min="11287" max="11287" width="11.140625" style="493" bestFit="1" customWidth="1"/>
    <col min="11288" max="11289" width="10.5703125" style="493"/>
    <col min="11290" max="11290" width="11.140625" style="493" customWidth="1"/>
    <col min="11291" max="11520" width="10.5703125" style="493"/>
    <col min="11521" max="11528" width="0" style="493" hidden="1" customWidth="1"/>
    <col min="11529" max="11529" width="3.7109375" style="493" customWidth="1"/>
    <col min="11530" max="11530" width="3.85546875" style="493" customWidth="1"/>
    <col min="11531" max="11531" width="3.7109375" style="493" customWidth="1"/>
    <col min="11532" max="11532" width="12.7109375" style="493" customWidth="1"/>
    <col min="11533" max="11533" width="52.7109375" style="493" customWidth="1"/>
    <col min="11534" max="11537" width="0" style="493" hidden="1" customWidth="1"/>
    <col min="11538" max="11538" width="12.28515625" style="493" customWidth="1"/>
    <col min="11539" max="11539" width="6.42578125" style="493" customWidth="1"/>
    <col min="11540" max="11540" width="12.28515625" style="493" customWidth="1"/>
    <col min="11541" max="11541" width="0" style="493" hidden="1" customWidth="1"/>
    <col min="11542" max="11542" width="3.7109375" style="493" customWidth="1"/>
    <col min="11543" max="11543" width="11.140625" style="493" bestFit="1" customWidth="1"/>
    <col min="11544" max="11545" width="10.5703125" style="493"/>
    <col min="11546" max="11546" width="11.140625" style="493" customWidth="1"/>
    <col min="11547" max="11776" width="10.5703125" style="493"/>
    <col min="11777" max="11784" width="0" style="493" hidden="1" customWidth="1"/>
    <col min="11785" max="11785" width="3.7109375" style="493" customWidth="1"/>
    <col min="11786" max="11786" width="3.85546875" style="493" customWidth="1"/>
    <col min="11787" max="11787" width="3.7109375" style="493" customWidth="1"/>
    <col min="11788" max="11788" width="12.7109375" style="493" customWidth="1"/>
    <col min="11789" max="11789" width="52.7109375" style="493" customWidth="1"/>
    <col min="11790" max="11793" width="0" style="493" hidden="1" customWidth="1"/>
    <col min="11794" max="11794" width="12.28515625" style="493" customWidth="1"/>
    <col min="11795" max="11795" width="6.42578125" style="493" customWidth="1"/>
    <col min="11796" max="11796" width="12.28515625" style="493" customWidth="1"/>
    <col min="11797" max="11797" width="0" style="493" hidden="1" customWidth="1"/>
    <col min="11798" max="11798" width="3.7109375" style="493" customWidth="1"/>
    <col min="11799" max="11799" width="11.140625" style="493" bestFit="1" customWidth="1"/>
    <col min="11800" max="11801" width="10.5703125" style="493"/>
    <col min="11802" max="11802" width="11.140625" style="493" customWidth="1"/>
    <col min="11803" max="12032" width="10.5703125" style="493"/>
    <col min="12033" max="12040" width="0" style="493" hidden="1" customWidth="1"/>
    <col min="12041" max="12041" width="3.7109375" style="493" customWidth="1"/>
    <col min="12042" max="12042" width="3.85546875" style="493" customWidth="1"/>
    <col min="12043" max="12043" width="3.7109375" style="493" customWidth="1"/>
    <col min="12044" max="12044" width="12.7109375" style="493" customWidth="1"/>
    <col min="12045" max="12045" width="52.7109375" style="493" customWidth="1"/>
    <col min="12046" max="12049" width="0" style="493" hidden="1" customWidth="1"/>
    <col min="12050" max="12050" width="12.28515625" style="493" customWidth="1"/>
    <col min="12051" max="12051" width="6.42578125" style="493" customWidth="1"/>
    <col min="12052" max="12052" width="12.28515625" style="493" customWidth="1"/>
    <col min="12053" max="12053" width="0" style="493" hidden="1" customWidth="1"/>
    <col min="12054" max="12054" width="3.7109375" style="493" customWidth="1"/>
    <col min="12055" max="12055" width="11.140625" style="493" bestFit="1" customWidth="1"/>
    <col min="12056" max="12057" width="10.5703125" style="493"/>
    <col min="12058" max="12058" width="11.140625" style="493" customWidth="1"/>
    <col min="12059" max="12288" width="10.5703125" style="493"/>
    <col min="12289" max="12296" width="0" style="493" hidden="1" customWidth="1"/>
    <col min="12297" max="12297" width="3.7109375" style="493" customWidth="1"/>
    <col min="12298" max="12298" width="3.85546875" style="493" customWidth="1"/>
    <col min="12299" max="12299" width="3.7109375" style="493" customWidth="1"/>
    <col min="12300" max="12300" width="12.7109375" style="493" customWidth="1"/>
    <col min="12301" max="12301" width="52.7109375" style="493" customWidth="1"/>
    <col min="12302" max="12305" width="0" style="493" hidden="1" customWidth="1"/>
    <col min="12306" max="12306" width="12.28515625" style="493" customWidth="1"/>
    <col min="12307" max="12307" width="6.42578125" style="493" customWidth="1"/>
    <col min="12308" max="12308" width="12.28515625" style="493" customWidth="1"/>
    <col min="12309" max="12309" width="0" style="493" hidden="1" customWidth="1"/>
    <col min="12310" max="12310" width="3.7109375" style="493" customWidth="1"/>
    <col min="12311" max="12311" width="11.140625" style="493" bestFit="1" customWidth="1"/>
    <col min="12312" max="12313" width="10.5703125" style="493"/>
    <col min="12314" max="12314" width="11.140625" style="493" customWidth="1"/>
    <col min="12315" max="12544" width="10.5703125" style="493"/>
    <col min="12545" max="12552" width="0" style="493" hidden="1" customWidth="1"/>
    <col min="12553" max="12553" width="3.7109375" style="493" customWidth="1"/>
    <col min="12554" max="12554" width="3.85546875" style="493" customWidth="1"/>
    <col min="12555" max="12555" width="3.7109375" style="493" customWidth="1"/>
    <col min="12556" max="12556" width="12.7109375" style="493" customWidth="1"/>
    <col min="12557" max="12557" width="52.7109375" style="493" customWidth="1"/>
    <col min="12558" max="12561" width="0" style="493" hidden="1" customWidth="1"/>
    <col min="12562" max="12562" width="12.28515625" style="493" customWidth="1"/>
    <col min="12563" max="12563" width="6.42578125" style="493" customWidth="1"/>
    <col min="12564" max="12564" width="12.28515625" style="493" customWidth="1"/>
    <col min="12565" max="12565" width="0" style="493" hidden="1" customWidth="1"/>
    <col min="12566" max="12566" width="3.7109375" style="493" customWidth="1"/>
    <col min="12567" max="12567" width="11.140625" style="493" bestFit="1" customWidth="1"/>
    <col min="12568" max="12569" width="10.5703125" style="493"/>
    <col min="12570" max="12570" width="11.140625" style="493" customWidth="1"/>
    <col min="12571" max="12800" width="10.5703125" style="493"/>
    <col min="12801" max="12808" width="0" style="493" hidden="1" customWidth="1"/>
    <col min="12809" max="12809" width="3.7109375" style="493" customWidth="1"/>
    <col min="12810" max="12810" width="3.85546875" style="493" customWidth="1"/>
    <col min="12811" max="12811" width="3.7109375" style="493" customWidth="1"/>
    <col min="12812" max="12812" width="12.7109375" style="493" customWidth="1"/>
    <col min="12813" max="12813" width="52.7109375" style="493" customWidth="1"/>
    <col min="12814" max="12817" width="0" style="493" hidden="1" customWidth="1"/>
    <col min="12818" max="12818" width="12.28515625" style="493" customWidth="1"/>
    <col min="12819" max="12819" width="6.42578125" style="493" customWidth="1"/>
    <col min="12820" max="12820" width="12.28515625" style="493" customWidth="1"/>
    <col min="12821" max="12821" width="0" style="493" hidden="1" customWidth="1"/>
    <col min="12822" max="12822" width="3.7109375" style="493" customWidth="1"/>
    <col min="12823" max="12823" width="11.140625" style="493" bestFit="1" customWidth="1"/>
    <col min="12824" max="12825" width="10.5703125" style="493"/>
    <col min="12826" max="12826" width="11.140625" style="493" customWidth="1"/>
    <col min="12827" max="13056" width="10.5703125" style="493"/>
    <col min="13057" max="13064" width="0" style="493" hidden="1" customWidth="1"/>
    <col min="13065" max="13065" width="3.7109375" style="493" customWidth="1"/>
    <col min="13066" max="13066" width="3.85546875" style="493" customWidth="1"/>
    <col min="13067" max="13067" width="3.7109375" style="493" customWidth="1"/>
    <col min="13068" max="13068" width="12.7109375" style="493" customWidth="1"/>
    <col min="13069" max="13069" width="52.7109375" style="493" customWidth="1"/>
    <col min="13070" max="13073" width="0" style="493" hidden="1" customWidth="1"/>
    <col min="13074" max="13074" width="12.28515625" style="493" customWidth="1"/>
    <col min="13075" max="13075" width="6.42578125" style="493" customWidth="1"/>
    <col min="13076" max="13076" width="12.28515625" style="493" customWidth="1"/>
    <col min="13077" max="13077" width="0" style="493" hidden="1" customWidth="1"/>
    <col min="13078" max="13078" width="3.7109375" style="493" customWidth="1"/>
    <col min="13079" max="13079" width="11.140625" style="493" bestFit="1" customWidth="1"/>
    <col min="13080" max="13081" width="10.5703125" style="493"/>
    <col min="13082" max="13082" width="11.140625" style="493" customWidth="1"/>
    <col min="13083" max="13312" width="10.5703125" style="493"/>
    <col min="13313" max="13320" width="0" style="493" hidden="1" customWidth="1"/>
    <col min="13321" max="13321" width="3.7109375" style="493" customWidth="1"/>
    <col min="13322" max="13322" width="3.85546875" style="493" customWidth="1"/>
    <col min="13323" max="13323" width="3.7109375" style="493" customWidth="1"/>
    <col min="13324" max="13324" width="12.7109375" style="493" customWidth="1"/>
    <col min="13325" max="13325" width="52.7109375" style="493" customWidth="1"/>
    <col min="13326" max="13329" width="0" style="493" hidden="1" customWidth="1"/>
    <col min="13330" max="13330" width="12.28515625" style="493" customWidth="1"/>
    <col min="13331" max="13331" width="6.42578125" style="493" customWidth="1"/>
    <col min="13332" max="13332" width="12.28515625" style="493" customWidth="1"/>
    <col min="13333" max="13333" width="0" style="493" hidden="1" customWidth="1"/>
    <col min="13334" max="13334" width="3.7109375" style="493" customWidth="1"/>
    <col min="13335" max="13335" width="11.140625" style="493" bestFit="1" customWidth="1"/>
    <col min="13336" max="13337" width="10.5703125" style="493"/>
    <col min="13338" max="13338" width="11.140625" style="493" customWidth="1"/>
    <col min="13339" max="13568" width="10.5703125" style="493"/>
    <col min="13569" max="13576" width="0" style="493" hidden="1" customWidth="1"/>
    <col min="13577" max="13577" width="3.7109375" style="493" customWidth="1"/>
    <col min="13578" max="13578" width="3.85546875" style="493" customWidth="1"/>
    <col min="13579" max="13579" width="3.7109375" style="493" customWidth="1"/>
    <col min="13580" max="13580" width="12.7109375" style="493" customWidth="1"/>
    <col min="13581" max="13581" width="52.7109375" style="493" customWidth="1"/>
    <col min="13582" max="13585" width="0" style="493" hidden="1" customWidth="1"/>
    <col min="13586" max="13586" width="12.28515625" style="493" customWidth="1"/>
    <col min="13587" max="13587" width="6.42578125" style="493" customWidth="1"/>
    <col min="13588" max="13588" width="12.28515625" style="493" customWidth="1"/>
    <col min="13589" max="13589" width="0" style="493" hidden="1" customWidth="1"/>
    <col min="13590" max="13590" width="3.7109375" style="493" customWidth="1"/>
    <col min="13591" max="13591" width="11.140625" style="493" bestFit="1" customWidth="1"/>
    <col min="13592" max="13593" width="10.5703125" style="493"/>
    <col min="13594" max="13594" width="11.140625" style="493" customWidth="1"/>
    <col min="13595" max="13824" width="10.5703125" style="493"/>
    <col min="13825" max="13832" width="0" style="493" hidden="1" customWidth="1"/>
    <col min="13833" max="13833" width="3.7109375" style="493" customWidth="1"/>
    <col min="13834" max="13834" width="3.85546875" style="493" customWidth="1"/>
    <col min="13835" max="13835" width="3.7109375" style="493" customWidth="1"/>
    <col min="13836" max="13836" width="12.7109375" style="493" customWidth="1"/>
    <col min="13837" max="13837" width="52.7109375" style="493" customWidth="1"/>
    <col min="13838" max="13841" width="0" style="493" hidden="1" customWidth="1"/>
    <col min="13842" max="13842" width="12.28515625" style="493" customWidth="1"/>
    <col min="13843" max="13843" width="6.42578125" style="493" customWidth="1"/>
    <col min="13844" max="13844" width="12.28515625" style="493" customWidth="1"/>
    <col min="13845" max="13845" width="0" style="493" hidden="1" customWidth="1"/>
    <col min="13846" max="13846" width="3.7109375" style="493" customWidth="1"/>
    <col min="13847" max="13847" width="11.140625" style="493" bestFit="1" customWidth="1"/>
    <col min="13848" max="13849" width="10.5703125" style="493"/>
    <col min="13850" max="13850" width="11.140625" style="493" customWidth="1"/>
    <col min="13851" max="14080" width="10.5703125" style="493"/>
    <col min="14081" max="14088" width="0" style="493" hidden="1" customWidth="1"/>
    <col min="14089" max="14089" width="3.7109375" style="493" customWidth="1"/>
    <col min="14090" max="14090" width="3.85546875" style="493" customWidth="1"/>
    <col min="14091" max="14091" width="3.7109375" style="493" customWidth="1"/>
    <col min="14092" max="14092" width="12.7109375" style="493" customWidth="1"/>
    <col min="14093" max="14093" width="52.7109375" style="493" customWidth="1"/>
    <col min="14094" max="14097" width="0" style="493" hidden="1" customWidth="1"/>
    <col min="14098" max="14098" width="12.28515625" style="493" customWidth="1"/>
    <col min="14099" max="14099" width="6.42578125" style="493" customWidth="1"/>
    <col min="14100" max="14100" width="12.28515625" style="493" customWidth="1"/>
    <col min="14101" max="14101" width="0" style="493" hidden="1" customWidth="1"/>
    <col min="14102" max="14102" width="3.7109375" style="493" customWidth="1"/>
    <col min="14103" max="14103" width="11.140625" style="493" bestFit="1" customWidth="1"/>
    <col min="14104" max="14105" width="10.5703125" style="493"/>
    <col min="14106" max="14106" width="11.140625" style="493" customWidth="1"/>
    <col min="14107" max="14336" width="10.5703125" style="493"/>
    <col min="14337" max="14344" width="0" style="493" hidden="1" customWidth="1"/>
    <col min="14345" max="14345" width="3.7109375" style="493" customWidth="1"/>
    <col min="14346" max="14346" width="3.85546875" style="493" customWidth="1"/>
    <col min="14347" max="14347" width="3.7109375" style="493" customWidth="1"/>
    <col min="14348" max="14348" width="12.7109375" style="493" customWidth="1"/>
    <col min="14349" max="14349" width="52.7109375" style="493" customWidth="1"/>
    <col min="14350" max="14353" width="0" style="493" hidden="1" customWidth="1"/>
    <col min="14354" max="14354" width="12.28515625" style="493" customWidth="1"/>
    <col min="14355" max="14355" width="6.42578125" style="493" customWidth="1"/>
    <col min="14356" max="14356" width="12.28515625" style="493" customWidth="1"/>
    <col min="14357" max="14357" width="0" style="493" hidden="1" customWidth="1"/>
    <col min="14358" max="14358" width="3.7109375" style="493" customWidth="1"/>
    <col min="14359" max="14359" width="11.140625" style="493" bestFit="1" customWidth="1"/>
    <col min="14360" max="14361" width="10.5703125" style="493"/>
    <col min="14362" max="14362" width="11.140625" style="493" customWidth="1"/>
    <col min="14363" max="14592" width="10.5703125" style="493"/>
    <col min="14593" max="14600" width="0" style="493" hidden="1" customWidth="1"/>
    <col min="14601" max="14601" width="3.7109375" style="493" customWidth="1"/>
    <col min="14602" max="14602" width="3.85546875" style="493" customWidth="1"/>
    <col min="14603" max="14603" width="3.7109375" style="493" customWidth="1"/>
    <col min="14604" max="14604" width="12.7109375" style="493" customWidth="1"/>
    <col min="14605" max="14605" width="52.7109375" style="493" customWidth="1"/>
    <col min="14606" max="14609" width="0" style="493" hidden="1" customWidth="1"/>
    <col min="14610" max="14610" width="12.28515625" style="493" customWidth="1"/>
    <col min="14611" max="14611" width="6.42578125" style="493" customWidth="1"/>
    <col min="14612" max="14612" width="12.28515625" style="493" customWidth="1"/>
    <col min="14613" max="14613" width="0" style="493" hidden="1" customWidth="1"/>
    <col min="14614" max="14614" width="3.7109375" style="493" customWidth="1"/>
    <col min="14615" max="14615" width="11.140625" style="493" bestFit="1" customWidth="1"/>
    <col min="14616" max="14617" width="10.5703125" style="493"/>
    <col min="14618" max="14618" width="11.140625" style="493" customWidth="1"/>
    <col min="14619" max="14848" width="10.5703125" style="493"/>
    <col min="14849" max="14856" width="0" style="493" hidden="1" customWidth="1"/>
    <col min="14857" max="14857" width="3.7109375" style="493" customWidth="1"/>
    <col min="14858" max="14858" width="3.85546875" style="493" customWidth="1"/>
    <col min="14859" max="14859" width="3.7109375" style="493" customWidth="1"/>
    <col min="14860" max="14860" width="12.7109375" style="493" customWidth="1"/>
    <col min="14861" max="14861" width="52.7109375" style="493" customWidth="1"/>
    <col min="14862" max="14865" width="0" style="493" hidden="1" customWidth="1"/>
    <col min="14866" max="14866" width="12.28515625" style="493" customWidth="1"/>
    <col min="14867" max="14867" width="6.42578125" style="493" customWidth="1"/>
    <col min="14868" max="14868" width="12.28515625" style="493" customWidth="1"/>
    <col min="14869" max="14869" width="0" style="493" hidden="1" customWidth="1"/>
    <col min="14870" max="14870" width="3.7109375" style="493" customWidth="1"/>
    <col min="14871" max="14871" width="11.140625" style="493" bestFit="1" customWidth="1"/>
    <col min="14872" max="14873" width="10.5703125" style="493"/>
    <col min="14874" max="14874" width="11.140625" style="493" customWidth="1"/>
    <col min="14875" max="15104" width="10.5703125" style="493"/>
    <col min="15105" max="15112" width="0" style="493" hidden="1" customWidth="1"/>
    <col min="15113" max="15113" width="3.7109375" style="493" customWidth="1"/>
    <col min="15114" max="15114" width="3.85546875" style="493" customWidth="1"/>
    <col min="15115" max="15115" width="3.7109375" style="493" customWidth="1"/>
    <col min="15116" max="15116" width="12.7109375" style="493" customWidth="1"/>
    <col min="15117" max="15117" width="52.7109375" style="493" customWidth="1"/>
    <col min="15118" max="15121" width="0" style="493" hidden="1" customWidth="1"/>
    <col min="15122" max="15122" width="12.28515625" style="493" customWidth="1"/>
    <col min="15123" max="15123" width="6.42578125" style="493" customWidth="1"/>
    <col min="15124" max="15124" width="12.28515625" style="493" customWidth="1"/>
    <col min="15125" max="15125" width="0" style="493" hidden="1" customWidth="1"/>
    <col min="15126" max="15126" width="3.7109375" style="493" customWidth="1"/>
    <col min="15127" max="15127" width="11.140625" style="493" bestFit="1" customWidth="1"/>
    <col min="15128" max="15129" width="10.5703125" style="493"/>
    <col min="15130" max="15130" width="11.140625" style="493" customWidth="1"/>
    <col min="15131" max="15360" width="10.5703125" style="493"/>
    <col min="15361" max="15368" width="0" style="493" hidden="1" customWidth="1"/>
    <col min="15369" max="15369" width="3.7109375" style="493" customWidth="1"/>
    <col min="15370" max="15370" width="3.85546875" style="493" customWidth="1"/>
    <col min="15371" max="15371" width="3.7109375" style="493" customWidth="1"/>
    <col min="15372" max="15372" width="12.7109375" style="493" customWidth="1"/>
    <col min="15373" max="15373" width="52.7109375" style="493" customWidth="1"/>
    <col min="15374" max="15377" width="0" style="493" hidden="1" customWidth="1"/>
    <col min="15378" max="15378" width="12.28515625" style="493" customWidth="1"/>
    <col min="15379" max="15379" width="6.42578125" style="493" customWidth="1"/>
    <col min="15380" max="15380" width="12.28515625" style="493" customWidth="1"/>
    <col min="15381" max="15381" width="0" style="493" hidden="1" customWidth="1"/>
    <col min="15382" max="15382" width="3.7109375" style="493" customWidth="1"/>
    <col min="15383" max="15383" width="11.140625" style="493" bestFit="1" customWidth="1"/>
    <col min="15384" max="15385" width="10.5703125" style="493"/>
    <col min="15386" max="15386" width="11.140625" style="493" customWidth="1"/>
    <col min="15387" max="15616" width="10.5703125" style="493"/>
    <col min="15617" max="15624" width="0" style="493" hidden="1" customWidth="1"/>
    <col min="15625" max="15625" width="3.7109375" style="493" customWidth="1"/>
    <col min="15626" max="15626" width="3.85546875" style="493" customWidth="1"/>
    <col min="15627" max="15627" width="3.7109375" style="493" customWidth="1"/>
    <col min="15628" max="15628" width="12.7109375" style="493" customWidth="1"/>
    <col min="15629" max="15629" width="52.7109375" style="493" customWidth="1"/>
    <col min="15630" max="15633" width="0" style="493" hidden="1" customWidth="1"/>
    <col min="15634" max="15634" width="12.28515625" style="493" customWidth="1"/>
    <col min="15635" max="15635" width="6.42578125" style="493" customWidth="1"/>
    <col min="15636" max="15636" width="12.28515625" style="493" customWidth="1"/>
    <col min="15637" max="15637" width="0" style="493" hidden="1" customWidth="1"/>
    <col min="15638" max="15638" width="3.7109375" style="493" customWidth="1"/>
    <col min="15639" max="15639" width="11.140625" style="493" bestFit="1" customWidth="1"/>
    <col min="15640" max="15641" width="10.5703125" style="493"/>
    <col min="15642" max="15642" width="11.140625" style="493" customWidth="1"/>
    <col min="15643" max="15872" width="10.5703125" style="493"/>
    <col min="15873" max="15880" width="0" style="493" hidden="1" customWidth="1"/>
    <col min="15881" max="15881" width="3.7109375" style="493" customWidth="1"/>
    <col min="15882" max="15882" width="3.85546875" style="493" customWidth="1"/>
    <col min="15883" max="15883" width="3.7109375" style="493" customWidth="1"/>
    <col min="15884" max="15884" width="12.7109375" style="493" customWidth="1"/>
    <col min="15885" max="15885" width="52.7109375" style="493" customWidth="1"/>
    <col min="15886" max="15889" width="0" style="493" hidden="1" customWidth="1"/>
    <col min="15890" max="15890" width="12.28515625" style="493" customWidth="1"/>
    <col min="15891" max="15891" width="6.42578125" style="493" customWidth="1"/>
    <col min="15892" max="15892" width="12.28515625" style="493" customWidth="1"/>
    <col min="15893" max="15893" width="0" style="493" hidden="1" customWidth="1"/>
    <col min="15894" max="15894" width="3.7109375" style="493" customWidth="1"/>
    <col min="15895" max="15895" width="11.140625" style="493" bestFit="1" customWidth="1"/>
    <col min="15896" max="15897" width="10.5703125" style="493"/>
    <col min="15898" max="15898" width="11.140625" style="493" customWidth="1"/>
    <col min="15899" max="16128" width="10.5703125" style="493"/>
    <col min="16129" max="16136" width="0" style="493" hidden="1" customWidth="1"/>
    <col min="16137" max="16137" width="3.7109375" style="493" customWidth="1"/>
    <col min="16138" max="16138" width="3.85546875" style="493" customWidth="1"/>
    <col min="16139" max="16139" width="3.7109375" style="493" customWidth="1"/>
    <col min="16140" max="16140" width="12.7109375" style="493" customWidth="1"/>
    <col min="16141" max="16141" width="52.7109375" style="493" customWidth="1"/>
    <col min="16142" max="16145" width="0" style="493" hidden="1" customWidth="1"/>
    <col min="16146" max="16146" width="12.28515625" style="493" customWidth="1"/>
    <col min="16147" max="16147" width="6.42578125" style="493" customWidth="1"/>
    <col min="16148" max="16148" width="12.28515625" style="493" customWidth="1"/>
    <col min="16149" max="16149" width="0" style="493" hidden="1" customWidth="1"/>
    <col min="16150" max="16150" width="3.7109375" style="493" customWidth="1"/>
    <col min="16151" max="16151" width="11.140625" style="493" bestFit="1" customWidth="1"/>
    <col min="16152" max="16153" width="10.5703125" style="493"/>
    <col min="16154" max="16154" width="11.140625" style="493" customWidth="1"/>
    <col min="16155" max="16384" width="10.5703125" style="493"/>
  </cols>
  <sheetData>
    <row r="1" spans="1:34" hidden="1">
      <c r="Q1" s="552"/>
      <c r="R1" s="552"/>
    </row>
    <row r="2" spans="1:34" hidden="1">
      <c r="U2" s="552"/>
    </row>
    <row r="3" spans="1:34" hidden="1"/>
    <row r="4" spans="1:34" ht="3" customHeight="1">
      <c r="J4" s="499"/>
      <c r="K4" s="499"/>
      <c r="L4" s="494"/>
      <c r="M4" s="494"/>
      <c r="N4" s="494"/>
      <c r="O4" s="502"/>
      <c r="P4" s="502"/>
      <c r="Q4" s="502"/>
      <c r="R4" s="502"/>
      <c r="S4" s="502"/>
      <c r="T4" s="502"/>
      <c r="U4" s="502"/>
    </row>
    <row r="5" spans="1:34" ht="26.1" customHeight="1">
      <c r="J5" s="499"/>
      <c r="K5" s="499"/>
      <c r="L5" s="1292" t="s">
        <v>717</v>
      </c>
      <c r="M5" s="1292"/>
      <c r="N5" s="1292"/>
      <c r="O5" s="1292"/>
      <c r="P5" s="1292"/>
      <c r="Q5" s="1292"/>
      <c r="R5" s="1292"/>
      <c r="S5" s="1292"/>
      <c r="T5" s="1292"/>
      <c r="U5" s="633"/>
    </row>
    <row r="6" spans="1:34" ht="3" customHeight="1">
      <c r="J6" s="499"/>
      <c r="K6" s="499"/>
      <c r="L6" s="494"/>
      <c r="M6" s="494"/>
      <c r="N6" s="494"/>
      <c r="O6" s="498"/>
      <c r="P6" s="498"/>
      <c r="Q6" s="498"/>
      <c r="R6" s="498"/>
      <c r="S6" s="498"/>
      <c r="T6" s="498"/>
      <c r="U6" s="498"/>
      <c r="V6" s="502"/>
    </row>
    <row r="7" spans="1:34" s="776" customFormat="1" ht="5.25" hidden="1">
      <c r="A7" s="1099"/>
      <c r="B7" s="1099"/>
      <c r="C7" s="1099"/>
      <c r="D7" s="1099"/>
      <c r="E7" s="1099"/>
      <c r="F7" s="1099"/>
      <c r="G7" s="1102"/>
      <c r="H7" s="1102"/>
      <c r="I7" s="747"/>
      <c r="J7" s="748"/>
      <c r="K7" s="748"/>
      <c r="L7" s="749"/>
      <c r="M7" s="1168"/>
      <c r="N7" s="749"/>
      <c r="O7" s="1314"/>
      <c r="P7" s="1314"/>
      <c r="Q7" s="779"/>
      <c r="R7" s="779"/>
      <c r="S7" s="779"/>
      <c r="T7" s="779"/>
      <c r="U7" s="780"/>
      <c r="V7" s="781"/>
      <c r="X7" s="1099"/>
      <c r="Y7" s="1099"/>
      <c r="Z7" s="1099"/>
      <c r="AA7" s="1099"/>
      <c r="AB7" s="1099"/>
      <c r="AC7" s="1099"/>
      <c r="AD7" s="1099"/>
      <c r="AE7" s="1099"/>
      <c r="AF7" s="1099"/>
      <c r="AG7" s="1099"/>
      <c r="AH7" s="1099"/>
    </row>
    <row r="8" spans="1:34" s="776" customFormat="1" ht="5.25" hidden="1">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1"/>
      <c r="B9" s="1121"/>
      <c r="C9" s="1121"/>
      <c r="D9" s="1121"/>
      <c r="E9" s="1121"/>
      <c r="F9" s="1121"/>
      <c r="G9" s="1121"/>
      <c r="H9" s="1121"/>
      <c r="L9" s="1171"/>
      <c r="M9" s="1046"/>
      <c r="O9" s="1298"/>
      <c r="P9" s="1298"/>
      <c r="Q9" s="1298"/>
      <c r="R9" s="1298"/>
      <c r="S9" s="1298"/>
      <c r="T9" s="1298"/>
      <c r="U9" s="780"/>
      <c r="V9" s="780"/>
      <c r="X9" s="1121"/>
      <c r="Y9" s="1121"/>
      <c r="Z9" s="1121"/>
      <c r="AA9" s="1121"/>
      <c r="AB9" s="1121"/>
    </row>
    <row r="10" spans="1:34" s="539" customFormat="1" ht="18.75">
      <c r="A10" s="559"/>
      <c r="B10" s="559"/>
      <c r="C10" s="559"/>
      <c r="D10" s="559"/>
      <c r="E10" s="559"/>
      <c r="F10" s="559"/>
      <c r="G10" s="559"/>
      <c r="H10" s="559"/>
      <c r="L10" s="469"/>
      <c r="M10" s="586" t="str">
        <f>"Дата подачи заявления об "&amp;IF(datePr_ch="","утверждении","изменении") &amp; " тарифов"</f>
        <v>Дата подачи заявления об утверждении тарифов</v>
      </c>
      <c r="N10" s="1125"/>
      <c r="O10" s="1299" t="str">
        <f>IF(datePr_ch="",IF(datePr="","",datePr),datePr_ch)</f>
        <v>29.04.2022</v>
      </c>
      <c r="P10" s="1299"/>
      <c r="Q10" s="1299"/>
      <c r="R10" s="1299"/>
      <c r="S10" s="1299"/>
      <c r="T10" s="1299"/>
      <c r="U10" s="551"/>
      <c r="V10" s="551"/>
      <c r="W10" s="489"/>
      <c r="X10" s="559"/>
      <c r="Y10" s="559"/>
      <c r="Z10" s="559"/>
      <c r="AA10" s="559"/>
      <c r="AB10" s="559"/>
      <c r="AC10" s="559"/>
      <c r="AD10" s="559"/>
      <c r="AE10" s="559"/>
      <c r="AF10" s="559"/>
      <c r="AG10" s="559"/>
      <c r="AH10" s="559"/>
    </row>
    <row r="11" spans="1:34" s="539" customFormat="1" ht="22.5">
      <c r="A11" s="559"/>
      <c r="B11" s="559"/>
      <c r="C11" s="559"/>
      <c r="D11" s="559"/>
      <c r="E11" s="559"/>
      <c r="F11" s="559"/>
      <c r="G11" s="559"/>
      <c r="H11" s="559"/>
      <c r="L11" s="522"/>
      <c r="M11" s="586" t="str">
        <f>"Номер подачи заявления об "&amp;IF(numberPr_ch="","утверждении","изменении") &amp; " тарифов"</f>
        <v>Номер подачи заявления об утверждении тарифов</v>
      </c>
      <c r="N11" s="1125"/>
      <c r="O11" s="1299" t="str">
        <f>IF(numberPr_ch="",IF(numberPr="","",numberPr),numberPr_ch)</f>
        <v>№2869/05-02, Вх.№3988</v>
      </c>
      <c r="P11" s="1299"/>
      <c r="Q11" s="1299"/>
      <c r="R11" s="1299"/>
      <c r="S11" s="1299"/>
      <c r="T11" s="1299"/>
      <c r="U11" s="551"/>
      <c r="V11" s="551"/>
      <c r="W11" s="489"/>
      <c r="X11" s="559"/>
      <c r="Y11" s="559"/>
      <c r="Z11" s="559"/>
      <c r="AA11" s="559"/>
      <c r="AB11" s="559"/>
      <c r="AC11" s="559"/>
      <c r="AD11" s="559"/>
      <c r="AE11" s="559"/>
      <c r="AF11" s="559"/>
      <c r="AG11" s="559"/>
      <c r="AH11" s="559"/>
    </row>
    <row r="12" spans="1:34" s="746" customFormat="1" ht="5.25" hidden="1">
      <c r="A12" s="1121"/>
      <c r="B12" s="1121"/>
      <c r="C12" s="1121"/>
      <c r="D12" s="1121"/>
      <c r="E12" s="1121"/>
      <c r="F12" s="1121"/>
      <c r="G12" s="1121"/>
      <c r="H12" s="1121"/>
      <c r="L12" s="1171"/>
      <c r="M12" s="1046"/>
      <c r="O12" s="1298"/>
      <c r="P12" s="1298"/>
      <c r="Q12" s="1298"/>
      <c r="R12" s="1298"/>
      <c r="S12" s="1298"/>
      <c r="T12" s="1298"/>
      <c r="U12" s="780"/>
      <c r="V12" s="780"/>
      <c r="X12" s="1121"/>
      <c r="Y12" s="1121"/>
      <c r="Z12" s="1121"/>
      <c r="AA12" s="1121"/>
      <c r="AB12" s="1121"/>
    </row>
    <row r="13" spans="1:34" s="539" customFormat="1" ht="11.25" hidden="1">
      <c r="A13" s="559"/>
      <c r="B13" s="559"/>
      <c r="C13" s="559"/>
      <c r="D13" s="559"/>
      <c r="E13" s="559"/>
      <c r="F13" s="559"/>
      <c r="G13" s="559"/>
      <c r="H13" s="559"/>
      <c r="L13" s="1293"/>
      <c r="M13" s="1293"/>
      <c r="N13" s="536"/>
      <c r="O13" s="551"/>
      <c r="P13" s="551"/>
      <c r="Q13" s="551"/>
      <c r="R13" s="551"/>
      <c r="S13" s="551"/>
      <c r="T13" s="551"/>
      <c r="U13" s="557" t="s">
        <v>371</v>
      </c>
      <c r="X13" s="559"/>
      <c r="Y13" s="559"/>
      <c r="Z13" s="559"/>
      <c r="AA13" s="559"/>
      <c r="AB13" s="559"/>
      <c r="AC13" s="559"/>
      <c r="AD13" s="559"/>
      <c r="AE13" s="559"/>
      <c r="AF13" s="559"/>
      <c r="AG13" s="559"/>
      <c r="AH13" s="559"/>
    </row>
    <row r="14" spans="1:34">
      <c r="J14" s="499"/>
      <c r="K14" s="499"/>
      <c r="L14" s="494"/>
      <c r="M14" s="494"/>
      <c r="N14" s="472"/>
      <c r="O14" s="1300"/>
      <c r="P14" s="1300"/>
      <c r="Q14" s="1300"/>
      <c r="R14" s="1300"/>
      <c r="S14" s="1300"/>
      <c r="T14" s="1300"/>
      <c r="U14" s="1300"/>
    </row>
    <row r="15" spans="1:34">
      <c r="J15" s="499"/>
      <c r="K15" s="499"/>
      <c r="L15" s="1232" t="s">
        <v>445</v>
      </c>
      <c r="M15" s="1232"/>
      <c r="N15" s="1232"/>
      <c r="O15" s="1232"/>
      <c r="P15" s="1232"/>
      <c r="Q15" s="1232"/>
      <c r="R15" s="1232"/>
      <c r="S15" s="1232"/>
      <c r="T15" s="1232"/>
      <c r="U15" s="1232"/>
      <c r="V15" s="1232"/>
      <c r="W15" s="1232" t="s">
        <v>446</v>
      </c>
    </row>
    <row r="16" spans="1:34" ht="14.25" customHeight="1">
      <c r="J16" s="499"/>
      <c r="K16" s="499"/>
      <c r="L16" s="1306" t="s">
        <v>91</v>
      </c>
      <c r="M16" s="1306" t="s">
        <v>602</v>
      </c>
      <c r="N16" s="630"/>
      <c r="O16" s="1307" t="s">
        <v>604</v>
      </c>
      <c r="P16" s="1308"/>
      <c r="Q16" s="1308"/>
      <c r="R16" s="1308"/>
      <c r="S16" s="1308"/>
      <c r="T16" s="1309"/>
      <c r="U16" s="1289" t="s">
        <v>339</v>
      </c>
      <c r="V16" s="1303" t="s">
        <v>274</v>
      </c>
      <c r="W16" s="1232"/>
    </row>
    <row r="17" spans="1:36" ht="14.25" customHeight="1">
      <c r="J17" s="499"/>
      <c r="K17" s="499"/>
      <c r="L17" s="1306"/>
      <c r="M17" s="1306"/>
      <c r="N17" s="631"/>
      <c r="O17" s="1312" t="s">
        <v>578</v>
      </c>
      <c r="P17" s="1310" t="s">
        <v>270</v>
      </c>
      <c r="Q17" s="1311"/>
      <c r="R17" s="1286" t="s">
        <v>615</v>
      </c>
      <c r="S17" s="1287"/>
      <c r="T17" s="1288"/>
      <c r="U17" s="1290"/>
      <c r="V17" s="1304"/>
      <c r="W17" s="1232"/>
    </row>
    <row r="18" spans="1:36" ht="33.75" customHeight="1">
      <c r="J18" s="499"/>
      <c r="K18" s="499"/>
      <c r="L18" s="1306"/>
      <c r="M18" s="1306"/>
      <c r="N18" s="632"/>
      <c r="O18" s="1313"/>
      <c r="P18" s="505" t="s">
        <v>579</v>
      </c>
      <c r="Q18" s="505" t="s">
        <v>6</v>
      </c>
      <c r="R18" s="506" t="s">
        <v>273</v>
      </c>
      <c r="S18" s="1301" t="s">
        <v>272</v>
      </c>
      <c r="T18" s="1302"/>
      <c r="U18" s="1291"/>
      <c r="V18" s="1305"/>
      <c r="W18" s="1232"/>
    </row>
    <row r="19" spans="1:36">
      <c r="J19" s="499"/>
      <c r="K19" s="538">
        <v>1</v>
      </c>
      <c r="L19" s="616" t="s">
        <v>92</v>
      </c>
      <c r="M19" s="616" t="s">
        <v>48</v>
      </c>
      <c r="N19" s="618" t="str">
        <f ca="1">OFFSET(N19,0,-1)</f>
        <v>2</v>
      </c>
      <c r="O19" s="617">
        <f ca="1">OFFSET(O19,0,-1)+1</f>
        <v>3</v>
      </c>
      <c r="P19" s="617">
        <f ca="1">OFFSET(P19,0,-1)+1</f>
        <v>4</v>
      </c>
      <c r="Q19" s="617">
        <f ca="1">OFFSET(Q19,0,-1)+1</f>
        <v>5</v>
      </c>
      <c r="R19" s="617">
        <f ca="1">OFFSET(R19,0,-1)+1</f>
        <v>6</v>
      </c>
      <c r="S19" s="1294">
        <f ca="1">OFFSET(S19,0,-1)+1</f>
        <v>7</v>
      </c>
      <c r="T19" s="1294"/>
      <c r="U19" s="617">
        <f ca="1">OFFSET(U19,0,-2)+1</f>
        <v>8</v>
      </c>
      <c r="V19" s="618">
        <f ca="1">OFFSET(V19,0,-1)</f>
        <v>8</v>
      </c>
      <c r="W19" s="617">
        <f ca="1">OFFSET(W19,0,-1)+1</f>
        <v>9</v>
      </c>
    </row>
    <row r="20" spans="1:36" ht="22.5">
      <c r="A20" s="1277">
        <v>1</v>
      </c>
      <c r="B20" s="831"/>
      <c r="C20" s="831"/>
      <c r="D20" s="831"/>
      <c r="E20" s="832"/>
      <c r="F20" s="833"/>
      <c r="G20" s="833"/>
      <c r="H20" s="833"/>
      <c r="I20" s="834"/>
      <c r="J20" s="829"/>
      <c r="K20" s="836"/>
      <c r="L20" s="562" t="e">
        <f ca="1">mergeValue(A20)</f>
        <v>#NAME?</v>
      </c>
      <c r="M20" s="610" t="s">
        <v>19</v>
      </c>
      <c r="N20" s="615"/>
      <c r="O20" s="1278"/>
      <c r="P20" s="1278"/>
      <c r="Q20" s="1278"/>
      <c r="R20" s="1278"/>
      <c r="S20" s="1278"/>
      <c r="T20" s="1278"/>
      <c r="U20" s="1278"/>
      <c r="V20" s="1278"/>
      <c r="W20" s="1129" t="s">
        <v>718</v>
      </c>
      <c r="Y20" s="558"/>
      <c r="Z20" s="558" t="str">
        <f t="shared" ref="Z20:Z33" si="0">IF(M20="","",M20 )</f>
        <v>Наименование тарифа</v>
      </c>
      <c r="AA20" s="558"/>
      <c r="AB20" s="558"/>
      <c r="AC20" s="558"/>
      <c r="AI20" s="554"/>
      <c r="AJ20" s="554"/>
    </row>
    <row r="21" spans="1:36" ht="22.5">
      <c r="A21" s="1277"/>
      <c r="B21" s="1277">
        <v>1</v>
      </c>
      <c r="C21" s="831"/>
      <c r="D21" s="831"/>
      <c r="E21" s="833"/>
      <c r="F21" s="833"/>
      <c r="G21" s="833"/>
      <c r="H21" s="833"/>
      <c r="I21" s="828"/>
      <c r="J21" s="827"/>
      <c r="K21" s="830"/>
      <c r="L21" s="562" t="e">
        <f ca="1">mergeValue(A21) &amp;"."&amp; mergeValue(B21)</f>
        <v>#NAME?</v>
      </c>
      <c r="M21" s="516" t="s">
        <v>15</v>
      </c>
      <c r="N21" s="615"/>
      <c r="O21" s="1278"/>
      <c r="P21" s="1278"/>
      <c r="Q21" s="1278"/>
      <c r="R21" s="1278"/>
      <c r="S21" s="1278"/>
      <c r="T21" s="1278"/>
      <c r="U21" s="1278"/>
      <c r="V21" s="1278"/>
      <c r="W21" s="1129" t="s">
        <v>459</v>
      </c>
      <c r="Y21" s="558"/>
      <c r="Z21" s="558" t="str">
        <f t="shared" si="0"/>
        <v>Территория действия тарифа</v>
      </c>
      <c r="AA21" s="558"/>
      <c r="AB21" s="558"/>
      <c r="AC21" s="558"/>
      <c r="AI21" s="554"/>
      <c r="AJ21" s="554"/>
    </row>
    <row r="22" spans="1:36" ht="22.5">
      <c r="A22" s="1277"/>
      <c r="B22" s="1277"/>
      <c r="C22" s="1277">
        <v>1</v>
      </c>
      <c r="D22" s="831"/>
      <c r="E22" s="833"/>
      <c r="F22" s="833"/>
      <c r="G22" s="833"/>
      <c r="H22" s="833"/>
      <c r="I22" s="835"/>
      <c r="J22" s="827"/>
      <c r="K22" s="830"/>
      <c r="L22" s="562" t="e">
        <f ca="1">mergeValue(A22) &amp;"."&amp; mergeValue(B22)&amp;"."&amp; mergeValue(C22)</f>
        <v>#NAME?</v>
      </c>
      <c r="M22" s="517" t="s">
        <v>7</v>
      </c>
      <c r="N22" s="615"/>
      <c r="O22" s="1278"/>
      <c r="P22" s="1278"/>
      <c r="Q22" s="1278"/>
      <c r="R22" s="1278"/>
      <c r="S22" s="1278"/>
      <c r="T22" s="1278"/>
      <c r="U22" s="1278"/>
      <c r="V22" s="1278"/>
      <c r="W22" s="1129" t="s">
        <v>600</v>
      </c>
      <c r="Y22" s="558"/>
      <c r="Z22" s="558" t="str">
        <f t="shared" si="0"/>
        <v xml:space="preserve">Наименование системы теплоснабжения </v>
      </c>
      <c r="AA22" s="558"/>
      <c r="AB22" s="558"/>
      <c r="AC22" s="558"/>
      <c r="AI22" s="554"/>
      <c r="AJ22" s="554"/>
    </row>
    <row r="23" spans="1:36" ht="22.5">
      <c r="A23" s="1277"/>
      <c r="B23" s="1277"/>
      <c r="C23" s="1277"/>
      <c r="D23" s="1277">
        <v>1</v>
      </c>
      <c r="E23" s="833"/>
      <c r="F23" s="833"/>
      <c r="G23" s="833"/>
      <c r="H23" s="833"/>
      <c r="I23" s="835"/>
      <c r="J23" s="827"/>
      <c r="K23" s="830"/>
      <c r="L23" s="562" t="e">
        <f ca="1">mergeValue(A23) &amp;"."&amp; mergeValue(B23)&amp;"."&amp; mergeValue(C23)&amp;"."&amp; mergeValue(D23)</f>
        <v>#NAME?</v>
      </c>
      <c r="M23" s="518" t="s">
        <v>21</v>
      </c>
      <c r="N23" s="615"/>
      <c r="O23" s="1278"/>
      <c r="P23" s="1278"/>
      <c r="Q23" s="1278"/>
      <c r="R23" s="1278"/>
      <c r="S23" s="1278"/>
      <c r="T23" s="1278"/>
      <c r="U23" s="1278"/>
      <c r="V23" s="1278"/>
      <c r="W23" s="1129" t="s">
        <v>601</v>
      </c>
      <c r="Y23" s="558"/>
      <c r="Z23" s="558" t="str">
        <f t="shared" si="0"/>
        <v xml:space="preserve">Источник тепловой энергии  </v>
      </c>
      <c r="AA23" s="558"/>
      <c r="AB23" s="558"/>
      <c r="AC23" s="558"/>
      <c r="AI23" s="554"/>
      <c r="AJ23" s="554"/>
    </row>
    <row r="24" spans="1:36" ht="78.75">
      <c r="A24" s="1277"/>
      <c r="B24" s="1277"/>
      <c r="C24" s="1277"/>
      <c r="D24" s="1277"/>
      <c r="E24" s="1277">
        <v>1</v>
      </c>
      <c r="F24" s="833"/>
      <c r="G24" s="833"/>
      <c r="H24" s="831">
        <v>1</v>
      </c>
      <c r="I24" s="1277">
        <v>1</v>
      </c>
      <c r="J24" s="833"/>
      <c r="K24" s="838"/>
      <c r="L24" s="562" t="e">
        <f ca="1">mergeValue(A24) &amp;"."&amp; mergeValue(B24)&amp;"."&amp; mergeValue(C24)&amp;"."&amp; mergeValue(D24)&amp;"."&amp; mergeValue(E24)</f>
        <v>#NAME?</v>
      </c>
      <c r="M24" s="524" t="s">
        <v>8</v>
      </c>
      <c r="N24" s="615"/>
      <c r="O24" s="1279"/>
      <c r="P24" s="1279"/>
      <c r="Q24" s="1279"/>
      <c r="R24" s="1279"/>
      <c r="S24" s="1279"/>
      <c r="T24" s="1279"/>
      <c r="U24" s="1279"/>
      <c r="V24" s="1279"/>
      <c r="W24" s="1129" t="s">
        <v>719</v>
      </c>
      <c r="Y24" s="558"/>
      <c r="Z24" s="558" t="str">
        <f t="shared" si="0"/>
        <v>Схема подключения теплопотребляющей установки к коллектору источника тепловой энергии</v>
      </c>
      <c r="AA24" s="558"/>
      <c r="AB24" s="558"/>
      <c r="AC24" s="558"/>
      <c r="AI24" s="554"/>
      <c r="AJ24" s="554"/>
    </row>
    <row r="25" spans="1:36" ht="33.75">
      <c r="A25" s="1277"/>
      <c r="B25" s="1277"/>
      <c r="C25" s="1277"/>
      <c r="D25" s="1277"/>
      <c r="E25" s="1277"/>
      <c r="F25" s="1277">
        <v>1</v>
      </c>
      <c r="G25" s="831"/>
      <c r="H25" s="831"/>
      <c r="I25" s="1277"/>
      <c r="J25" s="1277">
        <v>1</v>
      </c>
      <c r="K25" s="839"/>
      <c r="L25" s="562" t="e">
        <f ca="1">mergeValue(A25) &amp;"."&amp; mergeValue(B25)&amp;"."&amp; mergeValue(C25)&amp;"."&amp; mergeValue(D25)&amp;"."&amp; mergeValue(E25)&amp;"."&amp; mergeValue(F25)</f>
        <v>#NAME?</v>
      </c>
      <c r="M25" s="525" t="s">
        <v>9</v>
      </c>
      <c r="N25" s="615"/>
      <c r="O25" s="1280"/>
      <c r="P25" s="1281"/>
      <c r="Q25" s="1281"/>
      <c r="R25" s="1281"/>
      <c r="S25" s="1281"/>
      <c r="T25" s="1281"/>
      <c r="U25" s="1281"/>
      <c r="V25" s="1282"/>
      <c r="W25" s="1129" t="s">
        <v>720</v>
      </c>
      <c r="Y25" s="558"/>
      <c r="Z25" s="558" t="str">
        <f t="shared" si="0"/>
        <v>Группа потребителей</v>
      </c>
      <c r="AA25" s="558"/>
      <c r="AB25" s="558"/>
      <c r="AC25" s="558"/>
      <c r="AI25" s="554"/>
      <c r="AJ25" s="554"/>
    </row>
    <row r="26" spans="1:36" ht="122.1" customHeight="1">
      <c r="A26" s="1277"/>
      <c r="B26" s="1277"/>
      <c r="C26" s="1277"/>
      <c r="D26" s="1277"/>
      <c r="E26" s="1277"/>
      <c r="F26" s="1277"/>
      <c r="G26" s="831">
        <v>1</v>
      </c>
      <c r="H26" s="831"/>
      <c r="I26" s="1277"/>
      <c r="J26" s="1277"/>
      <c r="K26" s="839">
        <v>1</v>
      </c>
      <c r="L26" s="562" t="e">
        <f ca="1">mergeValue(A26) &amp;"."&amp; mergeValue(B26)&amp;"."&amp; mergeValue(C26)&amp;"."&amp; mergeValue(D26)&amp;"."&amp; mergeValue(E26)&amp;"."&amp; mergeValue(F26)&amp;"."&amp; mergeValue(G26)</f>
        <v>#NAME?</v>
      </c>
      <c r="M26" s="1088"/>
      <c r="N26" s="615"/>
      <c r="O26" s="532"/>
      <c r="P26" s="532"/>
      <c r="Q26" s="1040"/>
      <c r="R26" s="1284"/>
      <c r="S26" s="1285" t="s">
        <v>83</v>
      </c>
      <c r="T26" s="1284"/>
      <c r="U26" s="1285" t="s">
        <v>84</v>
      </c>
      <c r="V26" s="532"/>
      <c r="W26" s="1295" t="s">
        <v>721</v>
      </c>
      <c r="X26" s="554" t="e">
        <f ca="1">strCheckDate(O27:V27)</f>
        <v>#NAME?</v>
      </c>
      <c r="Y26" s="558"/>
      <c r="Z26" s="558" t="str">
        <f t="shared" si="0"/>
        <v/>
      </c>
      <c r="AA26" s="558"/>
      <c r="AB26" s="558"/>
      <c r="AC26" s="558"/>
      <c r="AI26" s="554"/>
      <c r="AJ26" s="554"/>
    </row>
    <row r="27" spans="1:36" ht="11.25" hidden="1">
      <c r="A27" s="1277"/>
      <c r="B27" s="1277"/>
      <c r="C27" s="1277"/>
      <c r="D27" s="1277"/>
      <c r="E27" s="1277"/>
      <c r="F27" s="1277"/>
      <c r="G27" s="831"/>
      <c r="H27" s="831"/>
      <c r="I27" s="1277"/>
      <c r="J27" s="1277"/>
      <c r="K27" s="839"/>
      <c r="L27" s="569"/>
      <c r="M27" s="615"/>
      <c r="N27" s="615"/>
      <c r="O27" s="532"/>
      <c r="P27" s="532"/>
      <c r="Q27" s="553" t="str">
        <f>R26 &amp; "-" &amp; T26</f>
        <v>-</v>
      </c>
      <c r="R27" s="1284"/>
      <c r="S27" s="1285"/>
      <c r="T27" s="1284"/>
      <c r="U27" s="1285"/>
      <c r="V27" s="532"/>
      <c r="W27" s="1296"/>
      <c r="Y27" s="558"/>
      <c r="Z27" s="558" t="str">
        <f t="shared" si="0"/>
        <v/>
      </c>
      <c r="AA27" s="558"/>
      <c r="AB27" s="558"/>
      <c r="AC27" s="558"/>
      <c r="AI27" s="554"/>
      <c r="AJ27" s="554"/>
    </row>
    <row r="28" spans="1:36" ht="15" customHeight="1">
      <c r="A28" s="1277"/>
      <c r="B28" s="1277"/>
      <c r="C28" s="1277"/>
      <c r="D28" s="1277"/>
      <c r="E28" s="1277"/>
      <c r="F28" s="1277"/>
      <c r="G28" s="833"/>
      <c r="H28" s="831"/>
      <c r="I28" s="1277"/>
      <c r="J28" s="1277"/>
      <c r="K28" s="838"/>
      <c r="L28" s="508"/>
      <c r="M28" s="527" t="s">
        <v>24</v>
      </c>
      <c r="N28" s="534"/>
      <c r="O28" s="534"/>
      <c r="P28" s="534"/>
      <c r="Q28" s="534"/>
      <c r="R28" s="534"/>
      <c r="S28" s="534"/>
      <c r="T28" s="534"/>
      <c r="U28" s="534"/>
      <c r="V28" s="530"/>
      <c r="W28" s="1297"/>
      <c r="Y28" s="558"/>
      <c r="Z28" s="558" t="str">
        <f t="shared" si="0"/>
        <v>Добавить вид теплоносителя (параметры теплоносителя)</v>
      </c>
      <c r="AA28" s="558"/>
      <c r="AB28" s="558"/>
      <c r="AC28" s="558"/>
      <c r="AI28" s="554"/>
      <c r="AJ28" s="554"/>
    </row>
    <row r="29" spans="1:36" ht="15" customHeight="1">
      <c r="A29" s="1277"/>
      <c r="B29" s="1277"/>
      <c r="C29" s="1277"/>
      <c r="D29" s="1277"/>
      <c r="E29" s="1277"/>
      <c r="F29" s="833"/>
      <c r="G29" s="833"/>
      <c r="H29" s="831"/>
      <c r="I29" s="1277"/>
      <c r="J29" s="833"/>
      <c r="K29" s="838"/>
      <c r="L29" s="508"/>
      <c r="M29" s="526" t="s">
        <v>10</v>
      </c>
      <c r="N29" s="534"/>
      <c r="O29" s="534"/>
      <c r="P29" s="534"/>
      <c r="Q29" s="534"/>
      <c r="R29" s="534"/>
      <c r="S29" s="534"/>
      <c r="T29" s="534"/>
      <c r="U29" s="533"/>
      <c r="V29" s="534"/>
      <c r="W29" s="634"/>
      <c r="Y29" s="558"/>
      <c r="Z29" s="558" t="str">
        <f t="shared" si="0"/>
        <v>Добавить группу потребителей</v>
      </c>
      <c r="AA29" s="558"/>
      <c r="AB29" s="558"/>
      <c r="AC29" s="558"/>
      <c r="AI29" s="554"/>
      <c r="AJ29" s="554"/>
    </row>
    <row r="30" spans="1:36" ht="15" customHeight="1">
      <c r="A30" s="1277"/>
      <c r="B30" s="1277"/>
      <c r="C30" s="1277"/>
      <c r="D30" s="1277"/>
      <c r="E30" s="837"/>
      <c r="F30" s="833"/>
      <c r="G30" s="833"/>
      <c r="H30" s="833"/>
      <c r="I30" s="829"/>
      <c r="J30" s="826"/>
      <c r="K30" s="836"/>
      <c r="L30" s="508"/>
      <c r="M30" s="521" t="s">
        <v>11</v>
      </c>
      <c r="N30" s="534"/>
      <c r="O30" s="534"/>
      <c r="P30" s="534"/>
      <c r="Q30" s="534"/>
      <c r="R30" s="534"/>
      <c r="S30" s="534"/>
      <c r="T30" s="534"/>
      <c r="U30" s="533"/>
      <c r="V30" s="534"/>
      <c r="W30" s="634"/>
      <c r="Y30" s="558"/>
      <c r="Z30" s="558" t="str">
        <f t="shared" si="0"/>
        <v>Добавить схему подключения</v>
      </c>
      <c r="AA30" s="558"/>
      <c r="AB30" s="558"/>
      <c r="AC30" s="558"/>
      <c r="AI30" s="554"/>
      <c r="AJ30" s="554"/>
    </row>
    <row r="31" spans="1:36" ht="15" customHeight="1">
      <c r="A31" s="1277"/>
      <c r="B31" s="1277"/>
      <c r="C31" s="1277"/>
      <c r="D31" s="837"/>
      <c r="E31" s="837"/>
      <c r="F31" s="833"/>
      <c r="G31" s="833"/>
      <c r="H31" s="833"/>
      <c r="I31" s="829"/>
      <c r="J31" s="826"/>
      <c r="K31" s="836"/>
      <c r="L31" s="508"/>
      <c r="M31" s="520" t="s">
        <v>16</v>
      </c>
      <c r="N31" s="534"/>
      <c r="O31" s="534"/>
      <c r="P31" s="534"/>
      <c r="Q31" s="534"/>
      <c r="R31" s="534"/>
      <c r="S31" s="534"/>
      <c r="T31" s="534"/>
      <c r="U31" s="533"/>
      <c r="V31" s="534"/>
      <c r="W31" s="634"/>
      <c r="Y31" s="558"/>
      <c r="Z31" s="558" t="str">
        <f t="shared" si="0"/>
        <v>Добавить источник тепловой энергии</v>
      </c>
      <c r="AA31" s="558"/>
      <c r="AB31" s="558"/>
      <c r="AC31" s="558"/>
      <c r="AI31" s="554"/>
      <c r="AJ31" s="554"/>
    </row>
    <row r="32" spans="1:36" ht="15" customHeight="1">
      <c r="A32" s="1277"/>
      <c r="B32" s="1277"/>
      <c r="C32" s="837"/>
      <c r="D32" s="837"/>
      <c r="E32" s="837"/>
      <c r="F32" s="837"/>
      <c r="G32" s="842"/>
      <c r="H32" s="829"/>
      <c r="I32" s="840"/>
      <c r="J32" s="826"/>
      <c r="K32" s="841"/>
      <c r="L32" s="508"/>
      <c r="M32" s="519" t="s">
        <v>17</v>
      </c>
      <c r="N32" s="534"/>
      <c r="O32" s="534"/>
      <c r="P32" s="534"/>
      <c r="Q32" s="534"/>
      <c r="R32" s="534"/>
      <c r="S32" s="534"/>
      <c r="T32" s="534"/>
      <c r="U32" s="533"/>
      <c r="V32" s="534"/>
      <c r="W32" s="634"/>
      <c r="Y32" s="558"/>
      <c r="Z32" s="558" t="str">
        <f t="shared" si="0"/>
        <v>Добавить наименование системы теплоснабжения</v>
      </c>
      <c r="AA32" s="558"/>
      <c r="AB32" s="558"/>
      <c r="AC32" s="558"/>
      <c r="AI32" s="554"/>
      <c r="AJ32" s="554"/>
    </row>
    <row r="33" spans="1:36" ht="15" customHeight="1">
      <c r="A33" s="1277"/>
      <c r="B33" s="837"/>
      <c r="C33" s="837"/>
      <c r="D33" s="837"/>
      <c r="E33" s="837"/>
      <c r="F33" s="837"/>
      <c r="G33" s="842"/>
      <c r="H33" s="829"/>
      <c r="I33" s="829"/>
      <c r="J33" s="826"/>
      <c r="K33" s="836"/>
      <c r="L33" s="508"/>
      <c r="M33" s="528" t="s">
        <v>18</v>
      </c>
      <c r="N33" s="534"/>
      <c r="O33" s="534"/>
      <c r="P33" s="534"/>
      <c r="Q33" s="534"/>
      <c r="R33" s="534"/>
      <c r="S33" s="534"/>
      <c r="T33" s="534"/>
      <c r="U33" s="533"/>
      <c r="V33" s="534"/>
      <c r="W33" s="634"/>
      <c r="Y33" s="558"/>
      <c r="Z33" s="558" t="str">
        <f t="shared" si="0"/>
        <v>Добавить территорию действия тарифа</v>
      </c>
      <c r="AA33" s="558"/>
      <c r="AB33" s="558"/>
      <c r="AC33" s="558"/>
      <c r="AI33" s="554"/>
      <c r="AJ33" s="554"/>
    </row>
    <row r="34" spans="1:36" s="492" customFormat="1" ht="15" customHeight="1">
      <c r="A34" s="825"/>
      <c r="B34" s="825"/>
      <c r="C34" s="825"/>
      <c r="D34" s="825"/>
      <c r="E34" s="825"/>
      <c r="F34" s="825"/>
      <c r="G34" s="825"/>
      <c r="H34" s="825"/>
      <c r="I34" s="825"/>
      <c r="J34" s="825"/>
      <c r="K34" s="825"/>
      <c r="L34" s="462"/>
      <c r="M34" s="535" t="s">
        <v>308</v>
      </c>
      <c r="N34" s="534"/>
      <c r="O34" s="534"/>
      <c r="P34" s="534"/>
      <c r="Q34" s="534"/>
      <c r="R34" s="534"/>
      <c r="S34" s="534"/>
      <c r="T34" s="534"/>
      <c r="U34" s="533"/>
      <c r="V34" s="534"/>
      <c r="W34" s="634"/>
      <c r="X34" s="556"/>
      <c r="Y34" s="556"/>
      <c r="Z34" s="556"/>
      <c r="AA34" s="556"/>
      <c r="AB34" s="556"/>
      <c r="AC34" s="556"/>
      <c r="AD34" s="556"/>
      <c r="AE34" s="556"/>
      <c r="AF34" s="556"/>
      <c r="AG34" s="556"/>
      <c r="AH34" s="556"/>
    </row>
    <row r="35" spans="1:36" ht="11.25">
      <c r="A35" s="493"/>
      <c r="B35" s="493"/>
      <c r="C35" s="493"/>
      <c r="D35" s="493"/>
      <c r="E35" s="493"/>
      <c r="F35" s="493"/>
      <c r="G35" s="493"/>
      <c r="H35" s="493"/>
      <c r="I35" s="493"/>
      <c r="J35" s="493"/>
      <c r="K35" s="493"/>
      <c r="X35" s="493"/>
      <c r="Y35" s="493"/>
      <c r="Z35" s="493"/>
      <c r="AA35" s="493"/>
      <c r="AB35" s="493"/>
      <c r="AC35" s="493"/>
      <c r="AD35" s="493"/>
      <c r="AE35" s="493"/>
      <c r="AF35" s="493"/>
      <c r="AG35" s="493"/>
      <c r="AH35" s="493"/>
    </row>
    <row r="36" spans="1:36" ht="105.75" customHeight="1">
      <c r="L36" s="1">
        <v>1</v>
      </c>
      <c r="M36" s="1270" t="s">
        <v>722</v>
      </c>
      <c r="N36" s="1270"/>
      <c r="O36" s="1270"/>
      <c r="P36" s="1270"/>
      <c r="Q36" s="1270"/>
      <c r="R36" s="1270"/>
      <c r="S36" s="1270"/>
      <c r="T36" s="1270"/>
      <c r="U36" s="1270"/>
      <c r="V36" s="1270"/>
      <c r="W36" s="1270"/>
    </row>
  </sheetData>
  <sheetProtection password="FA9C" sheet="1" objects="1" scenarios="1" formatColumns="0" formatRows="0"/>
  <dataConsolidate link="1"/>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JO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_i">
    <tabColor indexed="22"/>
  </sheetPr>
  <dimension ref="A1:T19"/>
  <sheetViews>
    <sheetView showGridLines="0" topLeftCell="E1" zoomScaleNormal="100" workbookViewId="0"/>
  </sheetViews>
  <sheetFormatPr defaultColWidth="10.5703125" defaultRowHeight="14.25"/>
  <cols>
    <col min="1" max="1" width="3.7109375" style="758" hidden="1" customWidth="1"/>
    <col min="2" max="4" width="3.7109375" style="759" hidden="1" customWidth="1"/>
    <col min="5" max="5" width="3.7109375" style="760" customWidth="1"/>
    <col min="6" max="6" width="9.7109375" style="751" customWidth="1"/>
    <col min="7" max="7" width="37.7109375" style="751" customWidth="1"/>
    <col min="8" max="8" width="66.85546875" style="751" customWidth="1"/>
    <col min="9" max="9" width="115.7109375" style="751" customWidth="1"/>
    <col min="10" max="11" width="10.5703125" style="759"/>
    <col min="12" max="12" width="11.140625" style="759" customWidth="1"/>
    <col min="13" max="20" width="10.5703125" style="759"/>
    <col min="21" max="16384" width="10.5703125" style="751"/>
  </cols>
  <sheetData>
    <row r="1" spans="1:20" ht="3" customHeight="1">
      <c r="A1" s="758" t="s">
        <v>49</v>
      </c>
    </row>
    <row r="2" spans="1:20" ht="22.5">
      <c r="F2" s="1271" t="s">
        <v>470</v>
      </c>
      <c r="G2" s="1272"/>
      <c r="H2" s="1273"/>
      <c r="I2" s="757"/>
    </row>
    <row r="3" spans="1:20" ht="3" customHeight="1"/>
    <row r="4" spans="1:20" s="539" customFormat="1" ht="11.25">
      <c r="A4" s="734"/>
      <c r="B4" s="734"/>
      <c r="C4" s="734"/>
      <c r="D4" s="734"/>
      <c r="F4" s="1232" t="s">
        <v>445</v>
      </c>
      <c r="G4" s="1232"/>
      <c r="H4" s="1232"/>
      <c r="I4" s="1274" t="s">
        <v>446</v>
      </c>
      <c r="J4" s="734"/>
      <c r="K4" s="734"/>
      <c r="L4" s="734"/>
      <c r="M4" s="734"/>
      <c r="N4" s="734"/>
      <c r="O4" s="734"/>
      <c r="P4" s="734"/>
      <c r="Q4" s="734"/>
      <c r="R4" s="734"/>
      <c r="S4" s="734"/>
      <c r="T4" s="734"/>
    </row>
    <row r="5" spans="1:20" s="539" customFormat="1" ht="11.25" customHeight="1">
      <c r="A5" s="734"/>
      <c r="B5" s="734"/>
      <c r="C5" s="734"/>
      <c r="D5" s="734"/>
      <c r="F5" s="739" t="s">
        <v>91</v>
      </c>
      <c r="G5" s="761" t="s">
        <v>448</v>
      </c>
      <c r="H5" s="753" t="s">
        <v>439</v>
      </c>
      <c r="I5" s="1274"/>
      <c r="J5" s="734"/>
      <c r="K5" s="734"/>
      <c r="L5" s="734"/>
      <c r="M5" s="734"/>
      <c r="N5" s="734"/>
      <c r="O5" s="734"/>
      <c r="P5" s="734"/>
      <c r="Q5" s="734"/>
      <c r="R5" s="734"/>
      <c r="S5" s="734"/>
      <c r="T5" s="734"/>
    </row>
    <row r="6" spans="1:20" s="539" customFormat="1" ht="12" customHeight="1">
      <c r="A6" s="734"/>
      <c r="B6" s="734"/>
      <c r="C6" s="734"/>
      <c r="D6" s="734"/>
      <c r="F6" s="762" t="s">
        <v>92</v>
      </c>
      <c r="G6" s="763">
        <v>2</v>
      </c>
      <c r="H6" s="764">
        <v>3</v>
      </c>
      <c r="I6" s="577">
        <v>4</v>
      </c>
      <c r="J6" s="734">
        <v>4</v>
      </c>
      <c r="K6" s="734"/>
      <c r="L6" s="734"/>
      <c r="M6" s="734"/>
      <c r="N6" s="734"/>
      <c r="O6" s="734"/>
      <c r="P6" s="734"/>
      <c r="Q6" s="734"/>
      <c r="R6" s="734"/>
      <c r="S6" s="734"/>
      <c r="T6" s="734"/>
    </row>
    <row r="7" spans="1:20" s="539" customFormat="1" ht="18.75">
      <c r="A7" s="734"/>
      <c r="B7" s="734"/>
      <c r="C7" s="734"/>
      <c r="D7" s="734"/>
      <c r="F7" s="765">
        <v>1</v>
      </c>
      <c r="G7" s="766" t="s">
        <v>471</v>
      </c>
      <c r="H7" s="756" t="str">
        <f>IF(dateCh="","",dateCh)</f>
        <v>05.05.2022</v>
      </c>
      <c r="I7" s="767" t="s">
        <v>472</v>
      </c>
      <c r="J7" s="584"/>
      <c r="K7" s="734"/>
      <c r="L7" s="734"/>
      <c r="M7" s="734"/>
      <c r="N7" s="734"/>
      <c r="O7" s="734"/>
      <c r="P7" s="734"/>
      <c r="Q7" s="734"/>
      <c r="R7" s="734"/>
      <c r="S7" s="734"/>
      <c r="T7" s="734"/>
    </row>
    <row r="8" spans="1:20" s="539" customFormat="1" ht="45">
      <c r="A8" s="1275">
        <v>1</v>
      </c>
      <c r="B8" s="734"/>
      <c r="C8" s="734"/>
      <c r="D8" s="734"/>
      <c r="F8" s="765" t="e">
        <f ca="1">"2." &amp;mergeValue(A8)</f>
        <v>#NAME?</v>
      </c>
      <c r="G8" s="766" t="s">
        <v>473</v>
      </c>
      <c r="H8" s="756"/>
      <c r="I8" s="767" t="s">
        <v>568</v>
      </c>
      <c r="J8" s="584"/>
      <c r="K8" s="734"/>
      <c r="L8" s="734"/>
      <c r="M8" s="734"/>
      <c r="N8" s="734"/>
      <c r="O8" s="734"/>
      <c r="P8" s="734"/>
      <c r="Q8" s="734"/>
      <c r="R8" s="734"/>
      <c r="S8" s="734"/>
      <c r="T8" s="734"/>
    </row>
    <row r="9" spans="1:20" s="539" customFormat="1" ht="22.5">
      <c r="A9" s="1275"/>
      <c r="B9" s="734"/>
      <c r="C9" s="734"/>
      <c r="D9" s="734"/>
      <c r="F9" s="765" t="e">
        <f ca="1">"3." &amp;mergeValue(A9)</f>
        <v>#NAME?</v>
      </c>
      <c r="G9" s="766" t="s">
        <v>474</v>
      </c>
      <c r="H9" s="756"/>
      <c r="I9" s="767" t="s">
        <v>566</v>
      </c>
      <c r="J9" s="584"/>
      <c r="K9" s="734"/>
      <c r="L9" s="734"/>
      <c r="M9" s="734"/>
      <c r="N9" s="734"/>
      <c r="O9" s="734"/>
      <c r="P9" s="734"/>
      <c r="Q9" s="734"/>
      <c r="R9" s="734"/>
      <c r="S9" s="734"/>
      <c r="T9" s="734"/>
    </row>
    <row r="10" spans="1:20" s="539" customFormat="1" ht="22.5">
      <c r="A10" s="1275"/>
      <c r="B10" s="734"/>
      <c r="C10" s="734"/>
      <c r="D10" s="734"/>
      <c r="F10" s="765" t="e">
        <f ca="1">"4."&amp;mergeValue(A10)</f>
        <v>#NAME?</v>
      </c>
      <c r="G10" s="766" t="s">
        <v>475</v>
      </c>
      <c r="H10" s="753" t="s">
        <v>449</v>
      </c>
      <c r="I10" s="767"/>
      <c r="J10" s="584"/>
      <c r="K10" s="734"/>
      <c r="L10" s="734"/>
      <c r="M10" s="734"/>
      <c r="N10" s="734"/>
      <c r="O10" s="734"/>
      <c r="P10" s="734"/>
      <c r="Q10" s="734"/>
      <c r="R10" s="734"/>
      <c r="S10" s="734"/>
      <c r="T10" s="734"/>
    </row>
    <row r="11" spans="1:20" s="539" customFormat="1" ht="18.75">
      <c r="A11" s="1275"/>
      <c r="B11" s="1275">
        <v>1</v>
      </c>
      <c r="C11" s="740"/>
      <c r="D11" s="740"/>
      <c r="F11" s="765" t="e">
        <f ca="1">"4."&amp;mergeValue(A11) &amp;"."&amp;mergeValue(B11)</f>
        <v>#NAME?</v>
      </c>
      <c r="G11" s="778" t="s">
        <v>570</v>
      </c>
      <c r="H11" s="756" t="str">
        <f>IF(region_name="","",region_name)</f>
        <v>Республика Татарстан</v>
      </c>
      <c r="I11" s="767" t="s">
        <v>478</v>
      </c>
      <c r="J11" s="584"/>
      <c r="K11" s="734"/>
      <c r="L11" s="734"/>
      <c r="M11" s="734"/>
      <c r="N11" s="734"/>
      <c r="O11" s="734"/>
      <c r="P11" s="734"/>
      <c r="Q11" s="734"/>
      <c r="R11" s="734"/>
      <c r="S11" s="734"/>
      <c r="T11" s="734"/>
    </row>
    <row r="12" spans="1:20" s="539" customFormat="1" ht="22.5">
      <c r="A12" s="1275"/>
      <c r="B12" s="1275"/>
      <c r="C12" s="1275">
        <v>1</v>
      </c>
      <c r="D12" s="740"/>
      <c r="F12" s="765" t="e">
        <f ca="1">"4."&amp;mergeValue(A12) &amp;"."&amp;mergeValue(B12)&amp;"."&amp;mergeValue(C12)</f>
        <v>#NAME?</v>
      </c>
      <c r="G12" s="768" t="s">
        <v>476</v>
      </c>
      <c r="H12" s="756"/>
      <c r="I12" s="767" t="s">
        <v>479</v>
      </c>
      <c r="J12" s="584"/>
      <c r="K12" s="734"/>
      <c r="L12" s="734"/>
      <c r="M12" s="734"/>
      <c r="N12" s="734"/>
      <c r="O12" s="734"/>
      <c r="P12" s="734"/>
      <c r="Q12" s="734"/>
      <c r="R12" s="734"/>
      <c r="S12" s="734"/>
      <c r="T12" s="734"/>
    </row>
    <row r="13" spans="1:20" s="539" customFormat="1" ht="39" customHeight="1">
      <c r="A13" s="1275"/>
      <c r="B13" s="1275"/>
      <c r="C13" s="1275"/>
      <c r="D13" s="740">
        <v>1</v>
      </c>
      <c r="F13" s="765" t="e">
        <f ca="1">"4."&amp;mergeValue(A13) &amp;"."&amp;mergeValue(B13)&amp;"."&amp;mergeValue(C13)&amp;"."&amp;mergeValue(D13)</f>
        <v>#NAME?</v>
      </c>
      <c r="G13" s="769" t="s">
        <v>477</v>
      </c>
      <c r="H13" s="756"/>
      <c r="I13" s="1276" t="s">
        <v>569</v>
      </c>
      <c r="J13" s="584"/>
      <c r="K13" s="734"/>
      <c r="L13" s="734"/>
      <c r="M13" s="734"/>
      <c r="N13" s="734"/>
      <c r="O13" s="734"/>
      <c r="P13" s="734"/>
      <c r="Q13" s="734"/>
      <c r="R13" s="734"/>
      <c r="S13" s="734"/>
      <c r="T13" s="734"/>
    </row>
    <row r="14" spans="1:20" s="539" customFormat="1" ht="18.75">
      <c r="A14" s="1275"/>
      <c r="B14" s="1275"/>
      <c r="C14" s="1275"/>
      <c r="D14" s="740"/>
      <c r="F14" s="770"/>
      <c r="G14" s="722" t="s">
        <v>4</v>
      </c>
      <c r="H14" s="593"/>
      <c r="I14" s="1276"/>
      <c r="J14" s="584"/>
      <c r="K14" s="734"/>
      <c r="L14" s="734"/>
      <c r="M14" s="734"/>
      <c r="N14" s="734"/>
      <c r="O14" s="734"/>
      <c r="P14" s="734"/>
      <c r="Q14" s="734"/>
      <c r="R14" s="734"/>
      <c r="S14" s="734"/>
      <c r="T14" s="734"/>
    </row>
    <row r="15" spans="1:20" s="539" customFormat="1" ht="18.75">
      <c r="A15" s="1275"/>
      <c r="B15" s="1275"/>
      <c r="C15" s="740"/>
      <c r="D15" s="740"/>
      <c r="F15" s="603"/>
      <c r="G15" s="546" t="s">
        <v>401</v>
      </c>
      <c r="H15" s="604"/>
      <c r="I15" s="605"/>
      <c r="J15" s="584"/>
      <c r="K15" s="734"/>
      <c r="L15" s="734"/>
      <c r="M15" s="734"/>
      <c r="N15" s="734"/>
      <c r="O15" s="734"/>
      <c r="P15" s="734"/>
      <c r="Q15" s="734"/>
      <c r="R15" s="734"/>
      <c r="S15" s="734"/>
      <c r="T15" s="734"/>
    </row>
    <row r="16" spans="1:20" s="539" customFormat="1" ht="18.75">
      <c r="A16" s="1275"/>
      <c r="B16" s="734"/>
      <c r="C16" s="734"/>
      <c r="D16" s="734"/>
      <c r="F16" s="770"/>
      <c r="G16" s="696" t="s">
        <v>483</v>
      </c>
      <c r="H16" s="771"/>
      <c r="I16" s="772"/>
      <c r="J16" s="584"/>
      <c r="K16" s="734"/>
      <c r="L16" s="734"/>
      <c r="M16" s="734"/>
      <c r="N16" s="734"/>
      <c r="O16" s="734"/>
      <c r="P16" s="734"/>
      <c r="Q16" s="734"/>
      <c r="R16" s="734"/>
      <c r="S16" s="734"/>
      <c r="T16" s="734"/>
    </row>
    <row r="17" spans="1:20" s="539" customFormat="1" ht="18.75">
      <c r="A17" s="734"/>
      <c r="B17" s="734"/>
      <c r="C17" s="734"/>
      <c r="D17" s="734"/>
      <c r="F17" s="770"/>
      <c r="G17" s="699" t="s">
        <v>482</v>
      </c>
      <c r="H17" s="771"/>
      <c r="I17" s="772"/>
      <c r="J17" s="584"/>
      <c r="K17" s="734"/>
      <c r="L17" s="734"/>
      <c r="M17" s="734"/>
      <c r="N17" s="734"/>
      <c r="O17" s="734"/>
      <c r="P17" s="734"/>
      <c r="Q17" s="734"/>
      <c r="R17" s="734"/>
      <c r="S17" s="734"/>
      <c r="T17" s="734"/>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70" t="s">
        <v>571</v>
      </c>
      <c r="H19" s="1270"/>
      <c r="I19" s="774"/>
      <c r="J19" s="736"/>
      <c r="K19" s="736"/>
      <c r="L19" s="736"/>
      <c r="M19" s="736"/>
      <c r="N19" s="736"/>
      <c r="O19" s="736"/>
      <c r="P19" s="736"/>
      <c r="Q19" s="736"/>
      <c r="R19" s="736"/>
      <c r="S19" s="736"/>
      <c r="T19" s="73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_i">
    <tabColor rgb="FFEAEBEE"/>
  </sheetPr>
  <dimension ref="A1:AJ36"/>
  <sheetViews>
    <sheetView showGridLines="0" topLeftCell="I4" zoomScaleNormal="100" workbookViewId="0"/>
  </sheetViews>
  <sheetFormatPr defaultColWidth="10.5703125" defaultRowHeight="14.25"/>
  <cols>
    <col min="1" max="6" width="10.5703125" style="759" hidden="1" customWidth="1"/>
    <col min="7" max="8" width="9.140625" style="758" hidden="1" customWidth="1"/>
    <col min="9" max="9" width="3.7109375" style="653" customWidth="1"/>
    <col min="10" max="11" width="3.7109375" style="760" customWidth="1"/>
    <col min="12" max="12" width="12.7109375" style="751" customWidth="1"/>
    <col min="13" max="13" width="44.7109375" style="751" customWidth="1"/>
    <col min="14" max="14" width="1.7109375" style="751" hidden="1" customWidth="1"/>
    <col min="15" max="17" width="23.7109375" style="751" hidden="1" customWidth="1"/>
    <col min="18" max="18" width="11.7109375" style="751" customWidth="1"/>
    <col min="19" max="19" width="3.7109375" style="751" customWidth="1"/>
    <col min="20" max="20" width="11.7109375" style="751" customWidth="1"/>
    <col min="21" max="21" width="8.5703125" style="751" hidden="1" customWidth="1"/>
    <col min="22" max="22" width="4.7109375" style="751" customWidth="1"/>
    <col min="23" max="23" width="115.7109375" style="751" customWidth="1"/>
    <col min="24" max="25" width="10.5703125" style="759"/>
    <col min="26" max="26" width="11.140625" style="759" customWidth="1"/>
    <col min="27" max="34" width="10.5703125" style="759"/>
    <col min="35" max="256" width="10.5703125" style="751"/>
    <col min="257" max="264" width="0" style="751" hidden="1" customWidth="1"/>
    <col min="265" max="265" width="3.7109375" style="751" customWidth="1"/>
    <col min="266" max="266" width="3.85546875" style="751" customWidth="1"/>
    <col min="267" max="267" width="3.7109375" style="751" customWidth="1"/>
    <col min="268" max="268" width="12.7109375" style="751" customWidth="1"/>
    <col min="269" max="269" width="52.7109375" style="751" customWidth="1"/>
    <col min="270" max="273" width="0" style="751" hidden="1" customWidth="1"/>
    <col min="274" max="274" width="12.28515625" style="751" customWidth="1"/>
    <col min="275" max="275" width="6.42578125" style="751" customWidth="1"/>
    <col min="276" max="276" width="12.28515625" style="751" customWidth="1"/>
    <col min="277" max="277" width="0" style="751" hidden="1" customWidth="1"/>
    <col min="278" max="278" width="3.7109375" style="751" customWidth="1"/>
    <col min="279" max="279" width="11.140625" style="751" bestFit="1" customWidth="1"/>
    <col min="280" max="281" width="10.5703125" style="751"/>
    <col min="282" max="282" width="11.140625" style="751" customWidth="1"/>
    <col min="283" max="512" width="10.5703125" style="751"/>
    <col min="513" max="520" width="0" style="751" hidden="1" customWidth="1"/>
    <col min="521" max="521" width="3.7109375" style="751" customWidth="1"/>
    <col min="522" max="522" width="3.85546875" style="751" customWidth="1"/>
    <col min="523" max="523" width="3.7109375" style="751" customWidth="1"/>
    <col min="524" max="524" width="12.7109375" style="751" customWidth="1"/>
    <col min="525" max="525" width="52.7109375" style="751" customWidth="1"/>
    <col min="526" max="529" width="0" style="751" hidden="1" customWidth="1"/>
    <col min="530" max="530" width="12.28515625" style="751" customWidth="1"/>
    <col min="531" max="531" width="6.42578125" style="751" customWidth="1"/>
    <col min="532" max="532" width="12.28515625" style="751" customWidth="1"/>
    <col min="533" max="533" width="0" style="751" hidden="1" customWidth="1"/>
    <col min="534" max="534" width="3.7109375" style="751" customWidth="1"/>
    <col min="535" max="535" width="11.140625" style="751" bestFit="1" customWidth="1"/>
    <col min="536" max="537" width="10.5703125" style="751"/>
    <col min="538" max="538" width="11.140625" style="751" customWidth="1"/>
    <col min="539" max="768" width="10.5703125" style="751"/>
    <col min="769" max="776" width="0" style="751" hidden="1" customWidth="1"/>
    <col min="777" max="777" width="3.7109375" style="751" customWidth="1"/>
    <col min="778" max="778" width="3.85546875" style="751" customWidth="1"/>
    <col min="779" max="779" width="3.7109375" style="751" customWidth="1"/>
    <col min="780" max="780" width="12.7109375" style="751" customWidth="1"/>
    <col min="781" max="781" width="52.7109375" style="751" customWidth="1"/>
    <col min="782" max="785" width="0" style="751" hidden="1" customWidth="1"/>
    <col min="786" max="786" width="12.28515625" style="751" customWidth="1"/>
    <col min="787" max="787" width="6.42578125" style="751" customWidth="1"/>
    <col min="788" max="788" width="12.28515625" style="751" customWidth="1"/>
    <col min="789" max="789" width="0" style="751" hidden="1" customWidth="1"/>
    <col min="790" max="790" width="3.7109375" style="751" customWidth="1"/>
    <col min="791" max="791" width="11.140625" style="751" bestFit="1" customWidth="1"/>
    <col min="792" max="793" width="10.5703125" style="751"/>
    <col min="794" max="794" width="11.140625" style="751" customWidth="1"/>
    <col min="795" max="1024" width="10.5703125" style="751"/>
    <col min="1025" max="1032" width="0" style="751" hidden="1" customWidth="1"/>
    <col min="1033" max="1033" width="3.7109375" style="751" customWidth="1"/>
    <col min="1034" max="1034" width="3.85546875" style="751" customWidth="1"/>
    <col min="1035" max="1035" width="3.7109375" style="751" customWidth="1"/>
    <col min="1036" max="1036" width="12.7109375" style="751" customWidth="1"/>
    <col min="1037" max="1037" width="52.7109375" style="751" customWidth="1"/>
    <col min="1038" max="1041" width="0" style="751" hidden="1" customWidth="1"/>
    <col min="1042" max="1042" width="12.28515625" style="751" customWidth="1"/>
    <col min="1043" max="1043" width="6.42578125" style="751" customWidth="1"/>
    <col min="1044" max="1044" width="12.28515625" style="751" customWidth="1"/>
    <col min="1045" max="1045" width="0" style="751" hidden="1" customWidth="1"/>
    <col min="1046" max="1046" width="3.7109375" style="751" customWidth="1"/>
    <col min="1047" max="1047" width="11.140625" style="751" bestFit="1" customWidth="1"/>
    <col min="1048" max="1049" width="10.5703125" style="751"/>
    <col min="1050" max="1050" width="11.140625" style="751" customWidth="1"/>
    <col min="1051" max="1280" width="10.5703125" style="751"/>
    <col min="1281" max="1288" width="0" style="751" hidden="1" customWidth="1"/>
    <col min="1289" max="1289" width="3.7109375" style="751" customWidth="1"/>
    <col min="1290" max="1290" width="3.85546875" style="751" customWidth="1"/>
    <col min="1291" max="1291" width="3.7109375" style="751" customWidth="1"/>
    <col min="1292" max="1292" width="12.7109375" style="751" customWidth="1"/>
    <col min="1293" max="1293" width="52.7109375" style="751" customWidth="1"/>
    <col min="1294" max="1297" width="0" style="751" hidden="1" customWidth="1"/>
    <col min="1298" max="1298" width="12.28515625" style="751" customWidth="1"/>
    <col min="1299" max="1299" width="6.42578125" style="751" customWidth="1"/>
    <col min="1300" max="1300" width="12.28515625" style="751" customWidth="1"/>
    <col min="1301" max="1301" width="0" style="751" hidden="1" customWidth="1"/>
    <col min="1302" max="1302" width="3.7109375" style="751" customWidth="1"/>
    <col min="1303" max="1303" width="11.140625" style="751" bestFit="1" customWidth="1"/>
    <col min="1304" max="1305" width="10.5703125" style="751"/>
    <col min="1306" max="1306" width="11.140625" style="751" customWidth="1"/>
    <col min="1307" max="1536" width="10.5703125" style="751"/>
    <col min="1537" max="1544" width="0" style="751" hidden="1" customWidth="1"/>
    <col min="1545" max="1545" width="3.7109375" style="751" customWidth="1"/>
    <col min="1546" max="1546" width="3.85546875" style="751" customWidth="1"/>
    <col min="1547" max="1547" width="3.7109375" style="751" customWidth="1"/>
    <col min="1548" max="1548" width="12.7109375" style="751" customWidth="1"/>
    <col min="1549" max="1549" width="52.7109375" style="751" customWidth="1"/>
    <col min="1550" max="1553" width="0" style="751" hidden="1" customWidth="1"/>
    <col min="1554" max="1554" width="12.28515625" style="751" customWidth="1"/>
    <col min="1555" max="1555" width="6.42578125" style="751" customWidth="1"/>
    <col min="1556" max="1556" width="12.28515625" style="751" customWidth="1"/>
    <col min="1557" max="1557" width="0" style="751" hidden="1" customWidth="1"/>
    <col min="1558" max="1558" width="3.7109375" style="751" customWidth="1"/>
    <col min="1559" max="1559" width="11.140625" style="751" bestFit="1" customWidth="1"/>
    <col min="1560" max="1561" width="10.5703125" style="751"/>
    <col min="1562" max="1562" width="11.140625" style="751" customWidth="1"/>
    <col min="1563" max="1792" width="10.5703125" style="751"/>
    <col min="1793" max="1800" width="0" style="751" hidden="1" customWidth="1"/>
    <col min="1801" max="1801" width="3.7109375" style="751" customWidth="1"/>
    <col min="1802" max="1802" width="3.85546875" style="751" customWidth="1"/>
    <col min="1803" max="1803" width="3.7109375" style="751" customWidth="1"/>
    <col min="1804" max="1804" width="12.7109375" style="751" customWidth="1"/>
    <col min="1805" max="1805" width="52.7109375" style="751" customWidth="1"/>
    <col min="1806" max="1809" width="0" style="751" hidden="1" customWidth="1"/>
    <col min="1810" max="1810" width="12.28515625" style="751" customWidth="1"/>
    <col min="1811" max="1811" width="6.42578125" style="751" customWidth="1"/>
    <col min="1812" max="1812" width="12.28515625" style="751" customWidth="1"/>
    <col min="1813" max="1813" width="0" style="751" hidden="1" customWidth="1"/>
    <col min="1814" max="1814" width="3.7109375" style="751" customWidth="1"/>
    <col min="1815" max="1815" width="11.140625" style="751" bestFit="1" customWidth="1"/>
    <col min="1816" max="1817" width="10.5703125" style="751"/>
    <col min="1818" max="1818" width="11.140625" style="751" customWidth="1"/>
    <col min="1819" max="2048" width="10.5703125" style="751"/>
    <col min="2049" max="2056" width="0" style="751" hidden="1" customWidth="1"/>
    <col min="2057" max="2057" width="3.7109375" style="751" customWidth="1"/>
    <col min="2058" max="2058" width="3.85546875" style="751" customWidth="1"/>
    <col min="2059" max="2059" width="3.7109375" style="751" customWidth="1"/>
    <col min="2060" max="2060" width="12.7109375" style="751" customWidth="1"/>
    <col min="2061" max="2061" width="52.7109375" style="751" customWidth="1"/>
    <col min="2062" max="2065" width="0" style="751" hidden="1" customWidth="1"/>
    <col min="2066" max="2066" width="12.28515625" style="751" customWidth="1"/>
    <col min="2067" max="2067" width="6.42578125" style="751" customWidth="1"/>
    <col min="2068" max="2068" width="12.28515625" style="751" customWidth="1"/>
    <col min="2069" max="2069" width="0" style="751" hidden="1" customWidth="1"/>
    <col min="2070" max="2070" width="3.7109375" style="751" customWidth="1"/>
    <col min="2071" max="2071" width="11.140625" style="751" bestFit="1" customWidth="1"/>
    <col min="2072" max="2073" width="10.5703125" style="751"/>
    <col min="2074" max="2074" width="11.140625" style="751" customWidth="1"/>
    <col min="2075" max="2304" width="10.5703125" style="751"/>
    <col min="2305" max="2312" width="0" style="751" hidden="1" customWidth="1"/>
    <col min="2313" max="2313" width="3.7109375" style="751" customWidth="1"/>
    <col min="2314" max="2314" width="3.85546875" style="751" customWidth="1"/>
    <col min="2315" max="2315" width="3.7109375" style="751" customWidth="1"/>
    <col min="2316" max="2316" width="12.7109375" style="751" customWidth="1"/>
    <col min="2317" max="2317" width="52.7109375" style="751" customWidth="1"/>
    <col min="2318" max="2321" width="0" style="751" hidden="1" customWidth="1"/>
    <col min="2322" max="2322" width="12.28515625" style="751" customWidth="1"/>
    <col min="2323" max="2323" width="6.42578125" style="751" customWidth="1"/>
    <col min="2324" max="2324" width="12.28515625" style="751" customWidth="1"/>
    <col min="2325" max="2325" width="0" style="751" hidden="1" customWidth="1"/>
    <col min="2326" max="2326" width="3.7109375" style="751" customWidth="1"/>
    <col min="2327" max="2327" width="11.140625" style="751" bestFit="1" customWidth="1"/>
    <col min="2328" max="2329" width="10.5703125" style="751"/>
    <col min="2330" max="2330" width="11.140625" style="751" customWidth="1"/>
    <col min="2331" max="2560" width="10.5703125" style="751"/>
    <col min="2561" max="2568" width="0" style="751" hidden="1" customWidth="1"/>
    <col min="2569" max="2569" width="3.7109375" style="751" customWidth="1"/>
    <col min="2570" max="2570" width="3.85546875" style="751" customWidth="1"/>
    <col min="2571" max="2571" width="3.7109375" style="751" customWidth="1"/>
    <col min="2572" max="2572" width="12.7109375" style="751" customWidth="1"/>
    <col min="2573" max="2573" width="52.7109375" style="751" customWidth="1"/>
    <col min="2574" max="2577" width="0" style="751" hidden="1" customWidth="1"/>
    <col min="2578" max="2578" width="12.28515625" style="751" customWidth="1"/>
    <col min="2579" max="2579" width="6.42578125" style="751" customWidth="1"/>
    <col min="2580" max="2580" width="12.28515625" style="751" customWidth="1"/>
    <col min="2581" max="2581" width="0" style="751" hidden="1" customWidth="1"/>
    <col min="2582" max="2582" width="3.7109375" style="751" customWidth="1"/>
    <col min="2583" max="2583" width="11.140625" style="751" bestFit="1" customWidth="1"/>
    <col min="2584" max="2585" width="10.5703125" style="751"/>
    <col min="2586" max="2586" width="11.140625" style="751" customWidth="1"/>
    <col min="2587" max="2816" width="10.5703125" style="751"/>
    <col min="2817" max="2824" width="0" style="751" hidden="1" customWidth="1"/>
    <col min="2825" max="2825" width="3.7109375" style="751" customWidth="1"/>
    <col min="2826" max="2826" width="3.85546875" style="751" customWidth="1"/>
    <col min="2827" max="2827" width="3.7109375" style="751" customWidth="1"/>
    <col min="2828" max="2828" width="12.7109375" style="751" customWidth="1"/>
    <col min="2829" max="2829" width="52.7109375" style="751" customWidth="1"/>
    <col min="2830" max="2833" width="0" style="751" hidden="1" customWidth="1"/>
    <col min="2834" max="2834" width="12.28515625" style="751" customWidth="1"/>
    <col min="2835" max="2835" width="6.42578125" style="751" customWidth="1"/>
    <col min="2836" max="2836" width="12.28515625" style="751" customWidth="1"/>
    <col min="2837" max="2837" width="0" style="751" hidden="1" customWidth="1"/>
    <col min="2838" max="2838" width="3.7109375" style="751" customWidth="1"/>
    <col min="2839" max="2839" width="11.140625" style="751" bestFit="1" customWidth="1"/>
    <col min="2840" max="2841" width="10.5703125" style="751"/>
    <col min="2842" max="2842" width="11.140625" style="751" customWidth="1"/>
    <col min="2843" max="3072" width="10.5703125" style="751"/>
    <col min="3073" max="3080" width="0" style="751" hidden="1" customWidth="1"/>
    <col min="3081" max="3081" width="3.7109375" style="751" customWidth="1"/>
    <col min="3082" max="3082" width="3.85546875" style="751" customWidth="1"/>
    <col min="3083" max="3083" width="3.7109375" style="751" customWidth="1"/>
    <col min="3084" max="3084" width="12.7109375" style="751" customWidth="1"/>
    <col min="3085" max="3085" width="52.7109375" style="751" customWidth="1"/>
    <col min="3086" max="3089" width="0" style="751" hidden="1" customWidth="1"/>
    <col min="3090" max="3090" width="12.28515625" style="751" customWidth="1"/>
    <col min="3091" max="3091" width="6.42578125" style="751" customWidth="1"/>
    <col min="3092" max="3092" width="12.28515625" style="751" customWidth="1"/>
    <col min="3093" max="3093" width="0" style="751" hidden="1" customWidth="1"/>
    <col min="3094" max="3094" width="3.7109375" style="751" customWidth="1"/>
    <col min="3095" max="3095" width="11.140625" style="751" bestFit="1" customWidth="1"/>
    <col min="3096" max="3097" width="10.5703125" style="751"/>
    <col min="3098" max="3098" width="11.140625" style="751" customWidth="1"/>
    <col min="3099" max="3328" width="10.5703125" style="751"/>
    <col min="3329" max="3336" width="0" style="751" hidden="1" customWidth="1"/>
    <col min="3337" max="3337" width="3.7109375" style="751" customWidth="1"/>
    <col min="3338" max="3338" width="3.85546875" style="751" customWidth="1"/>
    <col min="3339" max="3339" width="3.7109375" style="751" customWidth="1"/>
    <col min="3340" max="3340" width="12.7109375" style="751" customWidth="1"/>
    <col min="3341" max="3341" width="52.7109375" style="751" customWidth="1"/>
    <col min="3342" max="3345" width="0" style="751" hidden="1" customWidth="1"/>
    <col min="3346" max="3346" width="12.28515625" style="751" customWidth="1"/>
    <col min="3347" max="3347" width="6.42578125" style="751" customWidth="1"/>
    <col min="3348" max="3348" width="12.28515625" style="751" customWidth="1"/>
    <col min="3349" max="3349" width="0" style="751" hidden="1" customWidth="1"/>
    <col min="3350" max="3350" width="3.7109375" style="751" customWidth="1"/>
    <col min="3351" max="3351" width="11.140625" style="751" bestFit="1" customWidth="1"/>
    <col min="3352" max="3353" width="10.5703125" style="751"/>
    <col min="3354" max="3354" width="11.140625" style="751" customWidth="1"/>
    <col min="3355" max="3584" width="10.5703125" style="751"/>
    <col min="3585" max="3592" width="0" style="751" hidden="1" customWidth="1"/>
    <col min="3593" max="3593" width="3.7109375" style="751" customWidth="1"/>
    <col min="3594" max="3594" width="3.85546875" style="751" customWidth="1"/>
    <col min="3595" max="3595" width="3.7109375" style="751" customWidth="1"/>
    <col min="3596" max="3596" width="12.7109375" style="751" customWidth="1"/>
    <col min="3597" max="3597" width="52.7109375" style="751" customWidth="1"/>
    <col min="3598" max="3601" width="0" style="751" hidden="1" customWidth="1"/>
    <col min="3602" max="3602" width="12.28515625" style="751" customWidth="1"/>
    <col min="3603" max="3603" width="6.42578125" style="751" customWidth="1"/>
    <col min="3604" max="3604" width="12.28515625" style="751" customWidth="1"/>
    <col min="3605" max="3605" width="0" style="751" hidden="1" customWidth="1"/>
    <col min="3606" max="3606" width="3.7109375" style="751" customWidth="1"/>
    <col min="3607" max="3607" width="11.140625" style="751" bestFit="1" customWidth="1"/>
    <col min="3608" max="3609" width="10.5703125" style="751"/>
    <col min="3610" max="3610" width="11.140625" style="751" customWidth="1"/>
    <col min="3611" max="3840" width="10.5703125" style="751"/>
    <col min="3841" max="3848" width="0" style="751" hidden="1" customWidth="1"/>
    <col min="3849" max="3849" width="3.7109375" style="751" customWidth="1"/>
    <col min="3850" max="3850" width="3.85546875" style="751" customWidth="1"/>
    <col min="3851" max="3851" width="3.7109375" style="751" customWidth="1"/>
    <col min="3852" max="3852" width="12.7109375" style="751" customWidth="1"/>
    <col min="3853" max="3853" width="52.7109375" style="751" customWidth="1"/>
    <col min="3854" max="3857" width="0" style="751" hidden="1" customWidth="1"/>
    <col min="3858" max="3858" width="12.28515625" style="751" customWidth="1"/>
    <col min="3859" max="3859" width="6.42578125" style="751" customWidth="1"/>
    <col min="3860" max="3860" width="12.28515625" style="751" customWidth="1"/>
    <col min="3861" max="3861" width="0" style="751" hidden="1" customWidth="1"/>
    <col min="3862" max="3862" width="3.7109375" style="751" customWidth="1"/>
    <col min="3863" max="3863" width="11.140625" style="751" bestFit="1" customWidth="1"/>
    <col min="3864" max="3865" width="10.5703125" style="751"/>
    <col min="3866" max="3866" width="11.140625" style="751" customWidth="1"/>
    <col min="3867" max="4096" width="10.5703125" style="751"/>
    <col min="4097" max="4104" width="0" style="751" hidden="1" customWidth="1"/>
    <col min="4105" max="4105" width="3.7109375" style="751" customWidth="1"/>
    <col min="4106" max="4106" width="3.85546875" style="751" customWidth="1"/>
    <col min="4107" max="4107" width="3.7109375" style="751" customWidth="1"/>
    <col min="4108" max="4108" width="12.7109375" style="751" customWidth="1"/>
    <col min="4109" max="4109" width="52.7109375" style="751" customWidth="1"/>
    <col min="4110" max="4113" width="0" style="751" hidden="1" customWidth="1"/>
    <col min="4114" max="4114" width="12.28515625" style="751" customWidth="1"/>
    <col min="4115" max="4115" width="6.42578125" style="751" customWidth="1"/>
    <col min="4116" max="4116" width="12.28515625" style="751" customWidth="1"/>
    <col min="4117" max="4117" width="0" style="751" hidden="1" customWidth="1"/>
    <col min="4118" max="4118" width="3.7109375" style="751" customWidth="1"/>
    <col min="4119" max="4119" width="11.140625" style="751" bestFit="1" customWidth="1"/>
    <col min="4120" max="4121" width="10.5703125" style="751"/>
    <col min="4122" max="4122" width="11.140625" style="751" customWidth="1"/>
    <col min="4123" max="4352" width="10.5703125" style="751"/>
    <col min="4353" max="4360" width="0" style="751" hidden="1" customWidth="1"/>
    <col min="4361" max="4361" width="3.7109375" style="751" customWidth="1"/>
    <col min="4362" max="4362" width="3.85546875" style="751" customWidth="1"/>
    <col min="4363" max="4363" width="3.7109375" style="751" customWidth="1"/>
    <col min="4364" max="4364" width="12.7109375" style="751" customWidth="1"/>
    <col min="4365" max="4365" width="52.7109375" style="751" customWidth="1"/>
    <col min="4366" max="4369" width="0" style="751" hidden="1" customWidth="1"/>
    <col min="4370" max="4370" width="12.28515625" style="751" customWidth="1"/>
    <col min="4371" max="4371" width="6.42578125" style="751" customWidth="1"/>
    <col min="4372" max="4372" width="12.28515625" style="751" customWidth="1"/>
    <col min="4373" max="4373" width="0" style="751" hidden="1" customWidth="1"/>
    <col min="4374" max="4374" width="3.7109375" style="751" customWidth="1"/>
    <col min="4375" max="4375" width="11.140625" style="751" bestFit="1" customWidth="1"/>
    <col min="4376" max="4377" width="10.5703125" style="751"/>
    <col min="4378" max="4378" width="11.140625" style="751" customWidth="1"/>
    <col min="4379" max="4608" width="10.5703125" style="751"/>
    <col min="4609" max="4616" width="0" style="751" hidden="1" customWidth="1"/>
    <col min="4617" max="4617" width="3.7109375" style="751" customWidth="1"/>
    <col min="4618" max="4618" width="3.85546875" style="751" customWidth="1"/>
    <col min="4619" max="4619" width="3.7109375" style="751" customWidth="1"/>
    <col min="4620" max="4620" width="12.7109375" style="751" customWidth="1"/>
    <col min="4621" max="4621" width="52.7109375" style="751" customWidth="1"/>
    <col min="4622" max="4625" width="0" style="751" hidden="1" customWidth="1"/>
    <col min="4626" max="4626" width="12.28515625" style="751" customWidth="1"/>
    <col min="4627" max="4627" width="6.42578125" style="751" customWidth="1"/>
    <col min="4628" max="4628" width="12.28515625" style="751" customWidth="1"/>
    <col min="4629" max="4629" width="0" style="751" hidden="1" customWidth="1"/>
    <col min="4630" max="4630" width="3.7109375" style="751" customWidth="1"/>
    <col min="4631" max="4631" width="11.140625" style="751" bestFit="1" customWidth="1"/>
    <col min="4632" max="4633" width="10.5703125" style="751"/>
    <col min="4634" max="4634" width="11.140625" style="751" customWidth="1"/>
    <col min="4635" max="4864" width="10.5703125" style="751"/>
    <col min="4865" max="4872" width="0" style="751" hidden="1" customWidth="1"/>
    <col min="4873" max="4873" width="3.7109375" style="751" customWidth="1"/>
    <col min="4874" max="4874" width="3.85546875" style="751" customWidth="1"/>
    <col min="4875" max="4875" width="3.7109375" style="751" customWidth="1"/>
    <col min="4876" max="4876" width="12.7109375" style="751" customWidth="1"/>
    <col min="4877" max="4877" width="52.7109375" style="751" customWidth="1"/>
    <col min="4878" max="4881" width="0" style="751" hidden="1" customWidth="1"/>
    <col min="4882" max="4882" width="12.28515625" style="751" customWidth="1"/>
    <col min="4883" max="4883" width="6.42578125" style="751" customWidth="1"/>
    <col min="4884" max="4884" width="12.28515625" style="751" customWidth="1"/>
    <col min="4885" max="4885" width="0" style="751" hidden="1" customWidth="1"/>
    <col min="4886" max="4886" width="3.7109375" style="751" customWidth="1"/>
    <col min="4887" max="4887" width="11.140625" style="751" bestFit="1" customWidth="1"/>
    <col min="4888" max="4889" width="10.5703125" style="751"/>
    <col min="4890" max="4890" width="11.140625" style="751" customWidth="1"/>
    <col min="4891" max="5120" width="10.5703125" style="751"/>
    <col min="5121" max="5128" width="0" style="751" hidden="1" customWidth="1"/>
    <col min="5129" max="5129" width="3.7109375" style="751" customWidth="1"/>
    <col min="5130" max="5130" width="3.85546875" style="751" customWidth="1"/>
    <col min="5131" max="5131" width="3.7109375" style="751" customWidth="1"/>
    <col min="5132" max="5132" width="12.7109375" style="751" customWidth="1"/>
    <col min="5133" max="5133" width="52.7109375" style="751" customWidth="1"/>
    <col min="5134" max="5137" width="0" style="751" hidden="1" customWidth="1"/>
    <col min="5138" max="5138" width="12.28515625" style="751" customWidth="1"/>
    <col min="5139" max="5139" width="6.42578125" style="751" customWidth="1"/>
    <col min="5140" max="5140" width="12.28515625" style="751" customWidth="1"/>
    <col min="5141" max="5141" width="0" style="751" hidden="1" customWidth="1"/>
    <col min="5142" max="5142" width="3.7109375" style="751" customWidth="1"/>
    <col min="5143" max="5143" width="11.140625" style="751" bestFit="1" customWidth="1"/>
    <col min="5144" max="5145" width="10.5703125" style="751"/>
    <col min="5146" max="5146" width="11.140625" style="751" customWidth="1"/>
    <col min="5147" max="5376" width="10.5703125" style="751"/>
    <col min="5377" max="5384" width="0" style="751" hidden="1" customWidth="1"/>
    <col min="5385" max="5385" width="3.7109375" style="751" customWidth="1"/>
    <col min="5386" max="5386" width="3.85546875" style="751" customWidth="1"/>
    <col min="5387" max="5387" width="3.7109375" style="751" customWidth="1"/>
    <col min="5388" max="5388" width="12.7109375" style="751" customWidth="1"/>
    <col min="5389" max="5389" width="52.7109375" style="751" customWidth="1"/>
    <col min="5390" max="5393" width="0" style="751" hidden="1" customWidth="1"/>
    <col min="5394" max="5394" width="12.28515625" style="751" customWidth="1"/>
    <col min="5395" max="5395" width="6.42578125" style="751" customWidth="1"/>
    <col min="5396" max="5396" width="12.28515625" style="751" customWidth="1"/>
    <col min="5397" max="5397" width="0" style="751" hidden="1" customWidth="1"/>
    <col min="5398" max="5398" width="3.7109375" style="751" customWidth="1"/>
    <col min="5399" max="5399" width="11.140625" style="751" bestFit="1" customWidth="1"/>
    <col min="5400" max="5401" width="10.5703125" style="751"/>
    <col min="5402" max="5402" width="11.140625" style="751" customWidth="1"/>
    <col min="5403" max="5632" width="10.5703125" style="751"/>
    <col min="5633" max="5640" width="0" style="751" hidden="1" customWidth="1"/>
    <col min="5641" max="5641" width="3.7109375" style="751" customWidth="1"/>
    <col min="5642" max="5642" width="3.85546875" style="751" customWidth="1"/>
    <col min="5643" max="5643" width="3.7109375" style="751" customWidth="1"/>
    <col min="5644" max="5644" width="12.7109375" style="751" customWidth="1"/>
    <col min="5645" max="5645" width="52.7109375" style="751" customWidth="1"/>
    <col min="5646" max="5649" width="0" style="751" hidden="1" customWidth="1"/>
    <col min="5650" max="5650" width="12.28515625" style="751" customWidth="1"/>
    <col min="5651" max="5651" width="6.42578125" style="751" customWidth="1"/>
    <col min="5652" max="5652" width="12.28515625" style="751" customWidth="1"/>
    <col min="5653" max="5653" width="0" style="751" hidden="1" customWidth="1"/>
    <col min="5654" max="5654" width="3.7109375" style="751" customWidth="1"/>
    <col min="5655" max="5655" width="11.140625" style="751" bestFit="1" customWidth="1"/>
    <col min="5656" max="5657" width="10.5703125" style="751"/>
    <col min="5658" max="5658" width="11.140625" style="751" customWidth="1"/>
    <col min="5659" max="5888" width="10.5703125" style="751"/>
    <col min="5889" max="5896" width="0" style="751" hidden="1" customWidth="1"/>
    <col min="5897" max="5897" width="3.7109375" style="751" customWidth="1"/>
    <col min="5898" max="5898" width="3.85546875" style="751" customWidth="1"/>
    <col min="5899" max="5899" width="3.7109375" style="751" customWidth="1"/>
    <col min="5900" max="5900" width="12.7109375" style="751" customWidth="1"/>
    <col min="5901" max="5901" width="52.7109375" style="751" customWidth="1"/>
    <col min="5902" max="5905" width="0" style="751" hidden="1" customWidth="1"/>
    <col min="5906" max="5906" width="12.28515625" style="751" customWidth="1"/>
    <col min="5907" max="5907" width="6.42578125" style="751" customWidth="1"/>
    <col min="5908" max="5908" width="12.28515625" style="751" customWidth="1"/>
    <col min="5909" max="5909" width="0" style="751" hidden="1" customWidth="1"/>
    <col min="5910" max="5910" width="3.7109375" style="751" customWidth="1"/>
    <col min="5911" max="5911" width="11.140625" style="751" bestFit="1" customWidth="1"/>
    <col min="5912" max="5913" width="10.5703125" style="751"/>
    <col min="5914" max="5914" width="11.140625" style="751" customWidth="1"/>
    <col min="5915" max="6144" width="10.5703125" style="751"/>
    <col min="6145" max="6152" width="0" style="751" hidden="1" customWidth="1"/>
    <col min="6153" max="6153" width="3.7109375" style="751" customWidth="1"/>
    <col min="6154" max="6154" width="3.85546875" style="751" customWidth="1"/>
    <col min="6155" max="6155" width="3.7109375" style="751" customWidth="1"/>
    <col min="6156" max="6156" width="12.7109375" style="751" customWidth="1"/>
    <col min="6157" max="6157" width="52.7109375" style="751" customWidth="1"/>
    <col min="6158" max="6161" width="0" style="751" hidden="1" customWidth="1"/>
    <col min="6162" max="6162" width="12.28515625" style="751" customWidth="1"/>
    <col min="6163" max="6163" width="6.42578125" style="751" customWidth="1"/>
    <col min="6164" max="6164" width="12.28515625" style="751" customWidth="1"/>
    <col min="6165" max="6165" width="0" style="751" hidden="1" customWidth="1"/>
    <col min="6166" max="6166" width="3.7109375" style="751" customWidth="1"/>
    <col min="6167" max="6167" width="11.140625" style="751" bestFit="1" customWidth="1"/>
    <col min="6168" max="6169" width="10.5703125" style="751"/>
    <col min="6170" max="6170" width="11.140625" style="751" customWidth="1"/>
    <col min="6171" max="6400" width="10.5703125" style="751"/>
    <col min="6401" max="6408" width="0" style="751" hidden="1" customWidth="1"/>
    <col min="6409" max="6409" width="3.7109375" style="751" customWidth="1"/>
    <col min="6410" max="6410" width="3.85546875" style="751" customWidth="1"/>
    <col min="6411" max="6411" width="3.7109375" style="751" customWidth="1"/>
    <col min="6412" max="6412" width="12.7109375" style="751" customWidth="1"/>
    <col min="6413" max="6413" width="52.7109375" style="751" customWidth="1"/>
    <col min="6414" max="6417" width="0" style="751" hidden="1" customWidth="1"/>
    <col min="6418" max="6418" width="12.28515625" style="751" customWidth="1"/>
    <col min="6419" max="6419" width="6.42578125" style="751" customWidth="1"/>
    <col min="6420" max="6420" width="12.28515625" style="751" customWidth="1"/>
    <col min="6421" max="6421" width="0" style="751" hidden="1" customWidth="1"/>
    <col min="6422" max="6422" width="3.7109375" style="751" customWidth="1"/>
    <col min="6423" max="6423" width="11.140625" style="751" bestFit="1" customWidth="1"/>
    <col min="6424" max="6425" width="10.5703125" style="751"/>
    <col min="6426" max="6426" width="11.140625" style="751" customWidth="1"/>
    <col min="6427" max="6656" width="10.5703125" style="751"/>
    <col min="6657" max="6664" width="0" style="751" hidden="1" customWidth="1"/>
    <col min="6665" max="6665" width="3.7109375" style="751" customWidth="1"/>
    <col min="6666" max="6666" width="3.85546875" style="751" customWidth="1"/>
    <col min="6667" max="6667" width="3.7109375" style="751" customWidth="1"/>
    <col min="6668" max="6668" width="12.7109375" style="751" customWidth="1"/>
    <col min="6669" max="6669" width="52.7109375" style="751" customWidth="1"/>
    <col min="6670" max="6673" width="0" style="751" hidden="1" customWidth="1"/>
    <col min="6674" max="6674" width="12.28515625" style="751" customWidth="1"/>
    <col min="6675" max="6675" width="6.42578125" style="751" customWidth="1"/>
    <col min="6676" max="6676" width="12.28515625" style="751" customWidth="1"/>
    <col min="6677" max="6677" width="0" style="751" hidden="1" customWidth="1"/>
    <col min="6678" max="6678" width="3.7109375" style="751" customWidth="1"/>
    <col min="6679" max="6679" width="11.140625" style="751" bestFit="1" customWidth="1"/>
    <col min="6680" max="6681" width="10.5703125" style="751"/>
    <col min="6682" max="6682" width="11.140625" style="751" customWidth="1"/>
    <col min="6683" max="6912" width="10.5703125" style="751"/>
    <col min="6913" max="6920" width="0" style="751" hidden="1" customWidth="1"/>
    <col min="6921" max="6921" width="3.7109375" style="751" customWidth="1"/>
    <col min="6922" max="6922" width="3.85546875" style="751" customWidth="1"/>
    <col min="6923" max="6923" width="3.7109375" style="751" customWidth="1"/>
    <col min="6924" max="6924" width="12.7109375" style="751" customWidth="1"/>
    <col min="6925" max="6925" width="52.7109375" style="751" customWidth="1"/>
    <col min="6926" max="6929" width="0" style="751" hidden="1" customWidth="1"/>
    <col min="6930" max="6930" width="12.28515625" style="751" customWidth="1"/>
    <col min="6931" max="6931" width="6.42578125" style="751" customWidth="1"/>
    <col min="6932" max="6932" width="12.28515625" style="751" customWidth="1"/>
    <col min="6933" max="6933" width="0" style="751" hidden="1" customWidth="1"/>
    <col min="6934" max="6934" width="3.7109375" style="751" customWidth="1"/>
    <col min="6935" max="6935" width="11.140625" style="751" bestFit="1" customWidth="1"/>
    <col min="6936" max="6937" width="10.5703125" style="751"/>
    <col min="6938" max="6938" width="11.140625" style="751" customWidth="1"/>
    <col min="6939" max="7168" width="10.5703125" style="751"/>
    <col min="7169" max="7176" width="0" style="751" hidden="1" customWidth="1"/>
    <col min="7177" max="7177" width="3.7109375" style="751" customWidth="1"/>
    <col min="7178" max="7178" width="3.85546875" style="751" customWidth="1"/>
    <col min="7179" max="7179" width="3.7109375" style="751" customWidth="1"/>
    <col min="7180" max="7180" width="12.7109375" style="751" customWidth="1"/>
    <col min="7181" max="7181" width="52.7109375" style="751" customWidth="1"/>
    <col min="7182" max="7185" width="0" style="751" hidden="1" customWidth="1"/>
    <col min="7186" max="7186" width="12.28515625" style="751" customWidth="1"/>
    <col min="7187" max="7187" width="6.42578125" style="751" customWidth="1"/>
    <col min="7188" max="7188" width="12.28515625" style="751" customWidth="1"/>
    <col min="7189" max="7189" width="0" style="751" hidden="1" customWidth="1"/>
    <col min="7190" max="7190" width="3.7109375" style="751" customWidth="1"/>
    <col min="7191" max="7191" width="11.140625" style="751" bestFit="1" customWidth="1"/>
    <col min="7192" max="7193" width="10.5703125" style="751"/>
    <col min="7194" max="7194" width="11.140625" style="751" customWidth="1"/>
    <col min="7195" max="7424" width="10.5703125" style="751"/>
    <col min="7425" max="7432" width="0" style="751" hidden="1" customWidth="1"/>
    <col min="7433" max="7433" width="3.7109375" style="751" customWidth="1"/>
    <col min="7434" max="7434" width="3.85546875" style="751" customWidth="1"/>
    <col min="7435" max="7435" width="3.7109375" style="751" customWidth="1"/>
    <col min="7436" max="7436" width="12.7109375" style="751" customWidth="1"/>
    <col min="7437" max="7437" width="52.7109375" style="751" customWidth="1"/>
    <col min="7438" max="7441" width="0" style="751" hidden="1" customWidth="1"/>
    <col min="7442" max="7442" width="12.28515625" style="751" customWidth="1"/>
    <col min="7443" max="7443" width="6.42578125" style="751" customWidth="1"/>
    <col min="7444" max="7444" width="12.28515625" style="751" customWidth="1"/>
    <col min="7445" max="7445" width="0" style="751" hidden="1" customWidth="1"/>
    <col min="7446" max="7446" width="3.7109375" style="751" customWidth="1"/>
    <col min="7447" max="7447" width="11.140625" style="751" bestFit="1" customWidth="1"/>
    <col min="7448" max="7449" width="10.5703125" style="751"/>
    <col min="7450" max="7450" width="11.140625" style="751" customWidth="1"/>
    <col min="7451" max="7680" width="10.5703125" style="751"/>
    <col min="7681" max="7688" width="0" style="751" hidden="1" customWidth="1"/>
    <col min="7689" max="7689" width="3.7109375" style="751" customWidth="1"/>
    <col min="7690" max="7690" width="3.85546875" style="751" customWidth="1"/>
    <col min="7691" max="7691" width="3.7109375" style="751" customWidth="1"/>
    <col min="7692" max="7692" width="12.7109375" style="751" customWidth="1"/>
    <col min="7693" max="7693" width="52.7109375" style="751" customWidth="1"/>
    <col min="7694" max="7697" width="0" style="751" hidden="1" customWidth="1"/>
    <col min="7698" max="7698" width="12.28515625" style="751" customWidth="1"/>
    <col min="7699" max="7699" width="6.42578125" style="751" customWidth="1"/>
    <col min="7700" max="7700" width="12.28515625" style="751" customWidth="1"/>
    <col min="7701" max="7701" width="0" style="751" hidden="1" customWidth="1"/>
    <col min="7702" max="7702" width="3.7109375" style="751" customWidth="1"/>
    <col min="7703" max="7703" width="11.140625" style="751" bestFit="1" customWidth="1"/>
    <col min="7704" max="7705" width="10.5703125" style="751"/>
    <col min="7706" max="7706" width="11.140625" style="751" customWidth="1"/>
    <col min="7707" max="7936" width="10.5703125" style="751"/>
    <col min="7937" max="7944" width="0" style="751" hidden="1" customWidth="1"/>
    <col min="7945" max="7945" width="3.7109375" style="751" customWidth="1"/>
    <col min="7946" max="7946" width="3.85546875" style="751" customWidth="1"/>
    <col min="7947" max="7947" width="3.7109375" style="751" customWidth="1"/>
    <col min="7948" max="7948" width="12.7109375" style="751" customWidth="1"/>
    <col min="7949" max="7949" width="52.7109375" style="751" customWidth="1"/>
    <col min="7950" max="7953" width="0" style="751" hidden="1" customWidth="1"/>
    <col min="7954" max="7954" width="12.28515625" style="751" customWidth="1"/>
    <col min="7955" max="7955" width="6.42578125" style="751" customWidth="1"/>
    <col min="7956" max="7956" width="12.28515625" style="751" customWidth="1"/>
    <col min="7957" max="7957" width="0" style="751" hidden="1" customWidth="1"/>
    <col min="7958" max="7958" width="3.7109375" style="751" customWidth="1"/>
    <col min="7959" max="7959" width="11.140625" style="751" bestFit="1" customWidth="1"/>
    <col min="7960" max="7961" width="10.5703125" style="751"/>
    <col min="7962" max="7962" width="11.140625" style="751" customWidth="1"/>
    <col min="7963" max="8192" width="10.5703125" style="751"/>
    <col min="8193" max="8200" width="0" style="751" hidden="1" customWidth="1"/>
    <col min="8201" max="8201" width="3.7109375" style="751" customWidth="1"/>
    <col min="8202" max="8202" width="3.85546875" style="751" customWidth="1"/>
    <col min="8203" max="8203" width="3.7109375" style="751" customWidth="1"/>
    <col min="8204" max="8204" width="12.7109375" style="751" customWidth="1"/>
    <col min="8205" max="8205" width="52.7109375" style="751" customWidth="1"/>
    <col min="8206" max="8209" width="0" style="751" hidden="1" customWidth="1"/>
    <col min="8210" max="8210" width="12.28515625" style="751" customWidth="1"/>
    <col min="8211" max="8211" width="6.42578125" style="751" customWidth="1"/>
    <col min="8212" max="8212" width="12.28515625" style="751" customWidth="1"/>
    <col min="8213" max="8213" width="0" style="751" hidden="1" customWidth="1"/>
    <col min="8214" max="8214" width="3.7109375" style="751" customWidth="1"/>
    <col min="8215" max="8215" width="11.140625" style="751" bestFit="1" customWidth="1"/>
    <col min="8216" max="8217" width="10.5703125" style="751"/>
    <col min="8218" max="8218" width="11.140625" style="751" customWidth="1"/>
    <col min="8219" max="8448" width="10.5703125" style="751"/>
    <col min="8449" max="8456" width="0" style="751" hidden="1" customWidth="1"/>
    <col min="8457" max="8457" width="3.7109375" style="751" customWidth="1"/>
    <col min="8458" max="8458" width="3.85546875" style="751" customWidth="1"/>
    <col min="8459" max="8459" width="3.7109375" style="751" customWidth="1"/>
    <col min="8460" max="8460" width="12.7109375" style="751" customWidth="1"/>
    <col min="8461" max="8461" width="52.7109375" style="751" customWidth="1"/>
    <col min="8462" max="8465" width="0" style="751" hidden="1" customWidth="1"/>
    <col min="8466" max="8466" width="12.28515625" style="751" customWidth="1"/>
    <col min="8467" max="8467" width="6.42578125" style="751" customWidth="1"/>
    <col min="8468" max="8468" width="12.28515625" style="751" customWidth="1"/>
    <col min="8469" max="8469" width="0" style="751" hidden="1" customWidth="1"/>
    <col min="8470" max="8470" width="3.7109375" style="751" customWidth="1"/>
    <col min="8471" max="8471" width="11.140625" style="751" bestFit="1" customWidth="1"/>
    <col min="8472" max="8473" width="10.5703125" style="751"/>
    <col min="8474" max="8474" width="11.140625" style="751" customWidth="1"/>
    <col min="8475" max="8704" width="10.5703125" style="751"/>
    <col min="8705" max="8712" width="0" style="751" hidden="1" customWidth="1"/>
    <col min="8713" max="8713" width="3.7109375" style="751" customWidth="1"/>
    <col min="8714" max="8714" width="3.85546875" style="751" customWidth="1"/>
    <col min="8715" max="8715" width="3.7109375" style="751" customWidth="1"/>
    <col min="8716" max="8716" width="12.7109375" style="751" customWidth="1"/>
    <col min="8717" max="8717" width="52.7109375" style="751" customWidth="1"/>
    <col min="8718" max="8721" width="0" style="751" hidden="1" customWidth="1"/>
    <col min="8722" max="8722" width="12.28515625" style="751" customWidth="1"/>
    <col min="8723" max="8723" width="6.42578125" style="751" customWidth="1"/>
    <col min="8724" max="8724" width="12.28515625" style="751" customWidth="1"/>
    <col min="8725" max="8725" width="0" style="751" hidden="1" customWidth="1"/>
    <col min="8726" max="8726" width="3.7109375" style="751" customWidth="1"/>
    <col min="8727" max="8727" width="11.140625" style="751" bestFit="1" customWidth="1"/>
    <col min="8728" max="8729" width="10.5703125" style="751"/>
    <col min="8730" max="8730" width="11.140625" style="751" customWidth="1"/>
    <col min="8731" max="8960" width="10.5703125" style="751"/>
    <col min="8961" max="8968" width="0" style="751" hidden="1" customWidth="1"/>
    <col min="8969" max="8969" width="3.7109375" style="751" customWidth="1"/>
    <col min="8970" max="8970" width="3.85546875" style="751" customWidth="1"/>
    <col min="8971" max="8971" width="3.7109375" style="751" customWidth="1"/>
    <col min="8972" max="8972" width="12.7109375" style="751" customWidth="1"/>
    <col min="8973" max="8973" width="52.7109375" style="751" customWidth="1"/>
    <col min="8974" max="8977" width="0" style="751" hidden="1" customWidth="1"/>
    <col min="8978" max="8978" width="12.28515625" style="751" customWidth="1"/>
    <col min="8979" max="8979" width="6.42578125" style="751" customWidth="1"/>
    <col min="8980" max="8980" width="12.28515625" style="751" customWidth="1"/>
    <col min="8981" max="8981" width="0" style="751" hidden="1" customWidth="1"/>
    <col min="8982" max="8982" width="3.7109375" style="751" customWidth="1"/>
    <col min="8983" max="8983" width="11.140625" style="751" bestFit="1" customWidth="1"/>
    <col min="8984" max="8985" width="10.5703125" style="751"/>
    <col min="8986" max="8986" width="11.140625" style="751" customWidth="1"/>
    <col min="8987" max="9216" width="10.5703125" style="751"/>
    <col min="9217" max="9224" width="0" style="751" hidden="1" customWidth="1"/>
    <col min="9225" max="9225" width="3.7109375" style="751" customWidth="1"/>
    <col min="9226" max="9226" width="3.85546875" style="751" customWidth="1"/>
    <col min="9227" max="9227" width="3.7109375" style="751" customWidth="1"/>
    <col min="9228" max="9228" width="12.7109375" style="751" customWidth="1"/>
    <col min="9229" max="9229" width="52.7109375" style="751" customWidth="1"/>
    <col min="9230" max="9233" width="0" style="751" hidden="1" customWidth="1"/>
    <col min="9234" max="9234" width="12.28515625" style="751" customWidth="1"/>
    <col min="9235" max="9235" width="6.42578125" style="751" customWidth="1"/>
    <col min="9236" max="9236" width="12.28515625" style="751" customWidth="1"/>
    <col min="9237" max="9237" width="0" style="751" hidden="1" customWidth="1"/>
    <col min="9238" max="9238" width="3.7109375" style="751" customWidth="1"/>
    <col min="9239" max="9239" width="11.140625" style="751" bestFit="1" customWidth="1"/>
    <col min="9240" max="9241" width="10.5703125" style="751"/>
    <col min="9242" max="9242" width="11.140625" style="751" customWidth="1"/>
    <col min="9243" max="9472" width="10.5703125" style="751"/>
    <col min="9473" max="9480" width="0" style="751" hidden="1" customWidth="1"/>
    <col min="9481" max="9481" width="3.7109375" style="751" customWidth="1"/>
    <col min="9482" max="9482" width="3.85546875" style="751" customWidth="1"/>
    <col min="9483" max="9483" width="3.7109375" style="751" customWidth="1"/>
    <col min="9484" max="9484" width="12.7109375" style="751" customWidth="1"/>
    <col min="9485" max="9485" width="52.7109375" style="751" customWidth="1"/>
    <col min="9486" max="9489" width="0" style="751" hidden="1" customWidth="1"/>
    <col min="9490" max="9490" width="12.28515625" style="751" customWidth="1"/>
    <col min="9491" max="9491" width="6.42578125" style="751" customWidth="1"/>
    <col min="9492" max="9492" width="12.28515625" style="751" customWidth="1"/>
    <col min="9493" max="9493" width="0" style="751" hidden="1" customWidth="1"/>
    <col min="9494" max="9494" width="3.7109375" style="751" customWidth="1"/>
    <col min="9495" max="9495" width="11.140625" style="751" bestFit="1" customWidth="1"/>
    <col min="9496" max="9497" width="10.5703125" style="751"/>
    <col min="9498" max="9498" width="11.140625" style="751" customWidth="1"/>
    <col min="9499" max="9728" width="10.5703125" style="751"/>
    <col min="9729" max="9736" width="0" style="751" hidden="1" customWidth="1"/>
    <col min="9737" max="9737" width="3.7109375" style="751" customWidth="1"/>
    <col min="9738" max="9738" width="3.85546875" style="751" customWidth="1"/>
    <col min="9739" max="9739" width="3.7109375" style="751" customWidth="1"/>
    <col min="9740" max="9740" width="12.7109375" style="751" customWidth="1"/>
    <col min="9741" max="9741" width="52.7109375" style="751" customWidth="1"/>
    <col min="9742" max="9745" width="0" style="751" hidden="1" customWidth="1"/>
    <col min="9746" max="9746" width="12.28515625" style="751" customWidth="1"/>
    <col min="9747" max="9747" width="6.42578125" style="751" customWidth="1"/>
    <col min="9748" max="9748" width="12.28515625" style="751" customWidth="1"/>
    <col min="9749" max="9749" width="0" style="751" hidden="1" customWidth="1"/>
    <col min="9750" max="9750" width="3.7109375" style="751" customWidth="1"/>
    <col min="9751" max="9751" width="11.140625" style="751" bestFit="1" customWidth="1"/>
    <col min="9752" max="9753" width="10.5703125" style="751"/>
    <col min="9754" max="9754" width="11.140625" style="751" customWidth="1"/>
    <col min="9755" max="9984" width="10.5703125" style="751"/>
    <col min="9985" max="9992" width="0" style="751" hidden="1" customWidth="1"/>
    <col min="9993" max="9993" width="3.7109375" style="751" customWidth="1"/>
    <col min="9994" max="9994" width="3.85546875" style="751" customWidth="1"/>
    <col min="9995" max="9995" width="3.7109375" style="751" customWidth="1"/>
    <col min="9996" max="9996" width="12.7109375" style="751" customWidth="1"/>
    <col min="9997" max="9997" width="52.7109375" style="751" customWidth="1"/>
    <col min="9998" max="10001" width="0" style="751" hidden="1" customWidth="1"/>
    <col min="10002" max="10002" width="12.28515625" style="751" customWidth="1"/>
    <col min="10003" max="10003" width="6.42578125" style="751" customWidth="1"/>
    <col min="10004" max="10004" width="12.28515625" style="751" customWidth="1"/>
    <col min="10005" max="10005" width="0" style="751" hidden="1" customWidth="1"/>
    <col min="10006" max="10006" width="3.7109375" style="751" customWidth="1"/>
    <col min="10007" max="10007" width="11.140625" style="751" bestFit="1" customWidth="1"/>
    <col min="10008" max="10009" width="10.5703125" style="751"/>
    <col min="10010" max="10010" width="11.140625" style="751" customWidth="1"/>
    <col min="10011" max="10240" width="10.5703125" style="751"/>
    <col min="10241" max="10248" width="0" style="751" hidden="1" customWidth="1"/>
    <col min="10249" max="10249" width="3.7109375" style="751" customWidth="1"/>
    <col min="10250" max="10250" width="3.85546875" style="751" customWidth="1"/>
    <col min="10251" max="10251" width="3.7109375" style="751" customWidth="1"/>
    <col min="10252" max="10252" width="12.7109375" style="751" customWidth="1"/>
    <col min="10253" max="10253" width="52.7109375" style="751" customWidth="1"/>
    <col min="10254" max="10257" width="0" style="751" hidden="1" customWidth="1"/>
    <col min="10258" max="10258" width="12.28515625" style="751" customWidth="1"/>
    <col min="10259" max="10259" width="6.42578125" style="751" customWidth="1"/>
    <col min="10260" max="10260" width="12.28515625" style="751" customWidth="1"/>
    <col min="10261" max="10261" width="0" style="751" hidden="1" customWidth="1"/>
    <col min="10262" max="10262" width="3.7109375" style="751" customWidth="1"/>
    <col min="10263" max="10263" width="11.140625" style="751" bestFit="1" customWidth="1"/>
    <col min="10264" max="10265" width="10.5703125" style="751"/>
    <col min="10266" max="10266" width="11.140625" style="751" customWidth="1"/>
    <col min="10267" max="10496" width="10.5703125" style="751"/>
    <col min="10497" max="10504" width="0" style="751" hidden="1" customWidth="1"/>
    <col min="10505" max="10505" width="3.7109375" style="751" customWidth="1"/>
    <col min="10506" max="10506" width="3.85546875" style="751" customWidth="1"/>
    <col min="10507" max="10507" width="3.7109375" style="751" customWidth="1"/>
    <col min="10508" max="10508" width="12.7109375" style="751" customWidth="1"/>
    <col min="10509" max="10509" width="52.7109375" style="751" customWidth="1"/>
    <col min="10510" max="10513" width="0" style="751" hidden="1" customWidth="1"/>
    <col min="10514" max="10514" width="12.28515625" style="751" customWidth="1"/>
    <col min="10515" max="10515" width="6.42578125" style="751" customWidth="1"/>
    <col min="10516" max="10516" width="12.28515625" style="751" customWidth="1"/>
    <col min="10517" max="10517" width="0" style="751" hidden="1" customWidth="1"/>
    <col min="10518" max="10518" width="3.7109375" style="751" customWidth="1"/>
    <col min="10519" max="10519" width="11.140625" style="751" bestFit="1" customWidth="1"/>
    <col min="10520" max="10521" width="10.5703125" style="751"/>
    <col min="10522" max="10522" width="11.140625" style="751" customWidth="1"/>
    <col min="10523" max="10752" width="10.5703125" style="751"/>
    <col min="10753" max="10760" width="0" style="751" hidden="1" customWidth="1"/>
    <col min="10761" max="10761" width="3.7109375" style="751" customWidth="1"/>
    <col min="10762" max="10762" width="3.85546875" style="751" customWidth="1"/>
    <col min="10763" max="10763" width="3.7109375" style="751" customWidth="1"/>
    <col min="10764" max="10764" width="12.7109375" style="751" customWidth="1"/>
    <col min="10765" max="10765" width="52.7109375" style="751" customWidth="1"/>
    <col min="10766" max="10769" width="0" style="751" hidden="1" customWidth="1"/>
    <col min="10770" max="10770" width="12.28515625" style="751" customWidth="1"/>
    <col min="10771" max="10771" width="6.42578125" style="751" customWidth="1"/>
    <col min="10772" max="10772" width="12.28515625" style="751" customWidth="1"/>
    <col min="10773" max="10773" width="0" style="751" hidden="1" customWidth="1"/>
    <col min="10774" max="10774" width="3.7109375" style="751" customWidth="1"/>
    <col min="10775" max="10775" width="11.140625" style="751" bestFit="1" customWidth="1"/>
    <col min="10776" max="10777" width="10.5703125" style="751"/>
    <col min="10778" max="10778" width="11.140625" style="751" customWidth="1"/>
    <col min="10779" max="11008" width="10.5703125" style="751"/>
    <col min="11009" max="11016" width="0" style="751" hidden="1" customWidth="1"/>
    <col min="11017" max="11017" width="3.7109375" style="751" customWidth="1"/>
    <col min="11018" max="11018" width="3.85546875" style="751" customWidth="1"/>
    <col min="11019" max="11019" width="3.7109375" style="751" customWidth="1"/>
    <col min="11020" max="11020" width="12.7109375" style="751" customWidth="1"/>
    <col min="11021" max="11021" width="52.7109375" style="751" customWidth="1"/>
    <col min="11022" max="11025" width="0" style="751" hidden="1" customWidth="1"/>
    <col min="11026" max="11026" width="12.28515625" style="751" customWidth="1"/>
    <col min="11027" max="11027" width="6.42578125" style="751" customWidth="1"/>
    <col min="11028" max="11028" width="12.28515625" style="751" customWidth="1"/>
    <col min="11029" max="11029" width="0" style="751" hidden="1" customWidth="1"/>
    <col min="11030" max="11030" width="3.7109375" style="751" customWidth="1"/>
    <col min="11031" max="11031" width="11.140625" style="751" bestFit="1" customWidth="1"/>
    <col min="11032" max="11033" width="10.5703125" style="751"/>
    <col min="11034" max="11034" width="11.140625" style="751" customWidth="1"/>
    <col min="11035" max="11264" width="10.5703125" style="751"/>
    <col min="11265" max="11272" width="0" style="751" hidden="1" customWidth="1"/>
    <col min="11273" max="11273" width="3.7109375" style="751" customWidth="1"/>
    <col min="11274" max="11274" width="3.85546875" style="751" customWidth="1"/>
    <col min="11275" max="11275" width="3.7109375" style="751" customWidth="1"/>
    <col min="11276" max="11276" width="12.7109375" style="751" customWidth="1"/>
    <col min="11277" max="11277" width="52.7109375" style="751" customWidth="1"/>
    <col min="11278" max="11281" width="0" style="751" hidden="1" customWidth="1"/>
    <col min="11282" max="11282" width="12.28515625" style="751" customWidth="1"/>
    <col min="11283" max="11283" width="6.42578125" style="751" customWidth="1"/>
    <col min="11284" max="11284" width="12.28515625" style="751" customWidth="1"/>
    <col min="11285" max="11285" width="0" style="751" hidden="1" customWidth="1"/>
    <col min="11286" max="11286" width="3.7109375" style="751" customWidth="1"/>
    <col min="11287" max="11287" width="11.140625" style="751" bestFit="1" customWidth="1"/>
    <col min="11288" max="11289" width="10.5703125" style="751"/>
    <col min="11290" max="11290" width="11.140625" style="751" customWidth="1"/>
    <col min="11291" max="11520" width="10.5703125" style="751"/>
    <col min="11521" max="11528" width="0" style="751" hidden="1" customWidth="1"/>
    <col min="11529" max="11529" width="3.7109375" style="751" customWidth="1"/>
    <col min="11530" max="11530" width="3.85546875" style="751" customWidth="1"/>
    <col min="11531" max="11531" width="3.7109375" style="751" customWidth="1"/>
    <col min="11532" max="11532" width="12.7109375" style="751" customWidth="1"/>
    <col min="11533" max="11533" width="52.7109375" style="751" customWidth="1"/>
    <col min="11534" max="11537" width="0" style="751" hidden="1" customWidth="1"/>
    <col min="11538" max="11538" width="12.28515625" style="751" customWidth="1"/>
    <col min="11539" max="11539" width="6.42578125" style="751" customWidth="1"/>
    <col min="11540" max="11540" width="12.28515625" style="751" customWidth="1"/>
    <col min="11541" max="11541" width="0" style="751" hidden="1" customWidth="1"/>
    <col min="11542" max="11542" width="3.7109375" style="751" customWidth="1"/>
    <col min="11543" max="11543" width="11.140625" style="751" bestFit="1" customWidth="1"/>
    <col min="11544" max="11545" width="10.5703125" style="751"/>
    <col min="11546" max="11546" width="11.140625" style="751" customWidth="1"/>
    <col min="11547" max="11776" width="10.5703125" style="751"/>
    <col min="11777" max="11784" width="0" style="751" hidden="1" customWidth="1"/>
    <col min="11785" max="11785" width="3.7109375" style="751" customWidth="1"/>
    <col min="11786" max="11786" width="3.85546875" style="751" customWidth="1"/>
    <col min="11787" max="11787" width="3.7109375" style="751" customWidth="1"/>
    <col min="11788" max="11788" width="12.7109375" style="751" customWidth="1"/>
    <col min="11789" max="11789" width="52.7109375" style="751" customWidth="1"/>
    <col min="11790" max="11793" width="0" style="751" hidden="1" customWidth="1"/>
    <col min="11794" max="11794" width="12.28515625" style="751" customWidth="1"/>
    <col min="11795" max="11795" width="6.42578125" style="751" customWidth="1"/>
    <col min="11796" max="11796" width="12.28515625" style="751" customWidth="1"/>
    <col min="11797" max="11797" width="0" style="751" hidden="1" customWidth="1"/>
    <col min="11798" max="11798" width="3.7109375" style="751" customWidth="1"/>
    <col min="11799" max="11799" width="11.140625" style="751" bestFit="1" customWidth="1"/>
    <col min="11800" max="11801" width="10.5703125" style="751"/>
    <col min="11802" max="11802" width="11.140625" style="751" customWidth="1"/>
    <col min="11803" max="12032" width="10.5703125" style="751"/>
    <col min="12033" max="12040" width="0" style="751" hidden="1" customWidth="1"/>
    <col min="12041" max="12041" width="3.7109375" style="751" customWidth="1"/>
    <col min="12042" max="12042" width="3.85546875" style="751" customWidth="1"/>
    <col min="12043" max="12043" width="3.7109375" style="751" customWidth="1"/>
    <col min="12044" max="12044" width="12.7109375" style="751" customWidth="1"/>
    <col min="12045" max="12045" width="52.7109375" style="751" customWidth="1"/>
    <col min="12046" max="12049" width="0" style="751" hidden="1" customWidth="1"/>
    <col min="12050" max="12050" width="12.28515625" style="751" customWidth="1"/>
    <col min="12051" max="12051" width="6.42578125" style="751" customWidth="1"/>
    <col min="12052" max="12052" width="12.28515625" style="751" customWidth="1"/>
    <col min="12053" max="12053" width="0" style="751" hidden="1" customWidth="1"/>
    <col min="12054" max="12054" width="3.7109375" style="751" customWidth="1"/>
    <col min="12055" max="12055" width="11.140625" style="751" bestFit="1" customWidth="1"/>
    <col min="12056" max="12057" width="10.5703125" style="751"/>
    <col min="12058" max="12058" width="11.140625" style="751" customWidth="1"/>
    <col min="12059" max="12288" width="10.5703125" style="751"/>
    <col min="12289" max="12296" width="0" style="751" hidden="1" customWidth="1"/>
    <col min="12297" max="12297" width="3.7109375" style="751" customWidth="1"/>
    <col min="12298" max="12298" width="3.85546875" style="751" customWidth="1"/>
    <col min="12299" max="12299" width="3.7109375" style="751" customWidth="1"/>
    <col min="12300" max="12300" width="12.7109375" style="751" customWidth="1"/>
    <col min="12301" max="12301" width="52.7109375" style="751" customWidth="1"/>
    <col min="12302" max="12305" width="0" style="751" hidden="1" customWidth="1"/>
    <col min="12306" max="12306" width="12.28515625" style="751" customWidth="1"/>
    <col min="12307" max="12307" width="6.42578125" style="751" customWidth="1"/>
    <col min="12308" max="12308" width="12.28515625" style="751" customWidth="1"/>
    <col min="12309" max="12309" width="0" style="751" hidden="1" customWidth="1"/>
    <col min="12310" max="12310" width="3.7109375" style="751" customWidth="1"/>
    <col min="12311" max="12311" width="11.140625" style="751" bestFit="1" customWidth="1"/>
    <col min="12312" max="12313" width="10.5703125" style="751"/>
    <col min="12314" max="12314" width="11.140625" style="751" customWidth="1"/>
    <col min="12315" max="12544" width="10.5703125" style="751"/>
    <col min="12545" max="12552" width="0" style="751" hidden="1" customWidth="1"/>
    <col min="12553" max="12553" width="3.7109375" style="751" customWidth="1"/>
    <col min="12554" max="12554" width="3.85546875" style="751" customWidth="1"/>
    <col min="12555" max="12555" width="3.7109375" style="751" customWidth="1"/>
    <col min="12556" max="12556" width="12.7109375" style="751" customWidth="1"/>
    <col min="12557" max="12557" width="52.7109375" style="751" customWidth="1"/>
    <col min="12558" max="12561" width="0" style="751" hidden="1" customWidth="1"/>
    <col min="12562" max="12562" width="12.28515625" style="751" customWidth="1"/>
    <col min="12563" max="12563" width="6.42578125" style="751" customWidth="1"/>
    <col min="12564" max="12564" width="12.28515625" style="751" customWidth="1"/>
    <col min="12565" max="12565" width="0" style="751" hidden="1" customWidth="1"/>
    <col min="12566" max="12566" width="3.7109375" style="751" customWidth="1"/>
    <col min="12567" max="12567" width="11.140625" style="751" bestFit="1" customWidth="1"/>
    <col min="12568" max="12569" width="10.5703125" style="751"/>
    <col min="12570" max="12570" width="11.140625" style="751" customWidth="1"/>
    <col min="12571" max="12800" width="10.5703125" style="751"/>
    <col min="12801" max="12808" width="0" style="751" hidden="1" customWidth="1"/>
    <col min="12809" max="12809" width="3.7109375" style="751" customWidth="1"/>
    <col min="12810" max="12810" width="3.85546875" style="751" customWidth="1"/>
    <col min="12811" max="12811" width="3.7109375" style="751" customWidth="1"/>
    <col min="12812" max="12812" width="12.7109375" style="751" customWidth="1"/>
    <col min="12813" max="12813" width="52.7109375" style="751" customWidth="1"/>
    <col min="12814" max="12817" width="0" style="751" hidden="1" customWidth="1"/>
    <col min="12818" max="12818" width="12.28515625" style="751" customWidth="1"/>
    <col min="12819" max="12819" width="6.42578125" style="751" customWidth="1"/>
    <col min="12820" max="12820" width="12.28515625" style="751" customWidth="1"/>
    <col min="12821" max="12821" width="0" style="751" hidden="1" customWidth="1"/>
    <col min="12822" max="12822" width="3.7109375" style="751" customWidth="1"/>
    <col min="12823" max="12823" width="11.140625" style="751" bestFit="1" customWidth="1"/>
    <col min="12824" max="12825" width="10.5703125" style="751"/>
    <col min="12826" max="12826" width="11.140625" style="751" customWidth="1"/>
    <col min="12827" max="13056" width="10.5703125" style="751"/>
    <col min="13057" max="13064" width="0" style="751" hidden="1" customWidth="1"/>
    <col min="13065" max="13065" width="3.7109375" style="751" customWidth="1"/>
    <col min="13066" max="13066" width="3.85546875" style="751" customWidth="1"/>
    <col min="13067" max="13067" width="3.7109375" style="751" customWidth="1"/>
    <col min="13068" max="13068" width="12.7109375" style="751" customWidth="1"/>
    <col min="13069" max="13069" width="52.7109375" style="751" customWidth="1"/>
    <col min="13070" max="13073" width="0" style="751" hidden="1" customWidth="1"/>
    <col min="13074" max="13074" width="12.28515625" style="751" customWidth="1"/>
    <col min="13075" max="13075" width="6.42578125" style="751" customWidth="1"/>
    <col min="13076" max="13076" width="12.28515625" style="751" customWidth="1"/>
    <col min="13077" max="13077" width="0" style="751" hidden="1" customWidth="1"/>
    <col min="13078" max="13078" width="3.7109375" style="751" customWidth="1"/>
    <col min="13079" max="13079" width="11.140625" style="751" bestFit="1" customWidth="1"/>
    <col min="13080" max="13081" width="10.5703125" style="751"/>
    <col min="13082" max="13082" width="11.140625" style="751" customWidth="1"/>
    <col min="13083" max="13312" width="10.5703125" style="751"/>
    <col min="13313" max="13320" width="0" style="751" hidden="1" customWidth="1"/>
    <col min="13321" max="13321" width="3.7109375" style="751" customWidth="1"/>
    <col min="13322" max="13322" width="3.85546875" style="751" customWidth="1"/>
    <col min="13323" max="13323" width="3.7109375" style="751" customWidth="1"/>
    <col min="13324" max="13324" width="12.7109375" style="751" customWidth="1"/>
    <col min="13325" max="13325" width="52.7109375" style="751" customWidth="1"/>
    <col min="13326" max="13329" width="0" style="751" hidden="1" customWidth="1"/>
    <col min="13330" max="13330" width="12.28515625" style="751" customWidth="1"/>
    <col min="13331" max="13331" width="6.42578125" style="751" customWidth="1"/>
    <col min="13332" max="13332" width="12.28515625" style="751" customWidth="1"/>
    <col min="13333" max="13333" width="0" style="751" hidden="1" customWidth="1"/>
    <col min="13334" max="13334" width="3.7109375" style="751" customWidth="1"/>
    <col min="13335" max="13335" width="11.140625" style="751" bestFit="1" customWidth="1"/>
    <col min="13336" max="13337" width="10.5703125" style="751"/>
    <col min="13338" max="13338" width="11.140625" style="751" customWidth="1"/>
    <col min="13339" max="13568" width="10.5703125" style="751"/>
    <col min="13569" max="13576" width="0" style="751" hidden="1" customWidth="1"/>
    <col min="13577" max="13577" width="3.7109375" style="751" customWidth="1"/>
    <col min="13578" max="13578" width="3.85546875" style="751" customWidth="1"/>
    <col min="13579" max="13579" width="3.7109375" style="751" customWidth="1"/>
    <col min="13580" max="13580" width="12.7109375" style="751" customWidth="1"/>
    <col min="13581" max="13581" width="52.7109375" style="751" customWidth="1"/>
    <col min="13582" max="13585" width="0" style="751" hidden="1" customWidth="1"/>
    <col min="13586" max="13586" width="12.28515625" style="751" customWidth="1"/>
    <col min="13587" max="13587" width="6.42578125" style="751" customWidth="1"/>
    <col min="13588" max="13588" width="12.28515625" style="751" customWidth="1"/>
    <col min="13589" max="13589" width="0" style="751" hidden="1" customWidth="1"/>
    <col min="13590" max="13590" width="3.7109375" style="751" customWidth="1"/>
    <col min="13591" max="13591" width="11.140625" style="751" bestFit="1" customWidth="1"/>
    <col min="13592" max="13593" width="10.5703125" style="751"/>
    <col min="13594" max="13594" width="11.140625" style="751" customWidth="1"/>
    <col min="13595" max="13824" width="10.5703125" style="751"/>
    <col min="13825" max="13832" width="0" style="751" hidden="1" customWidth="1"/>
    <col min="13833" max="13833" width="3.7109375" style="751" customWidth="1"/>
    <col min="13834" max="13834" width="3.85546875" style="751" customWidth="1"/>
    <col min="13835" max="13835" width="3.7109375" style="751" customWidth="1"/>
    <col min="13836" max="13836" width="12.7109375" style="751" customWidth="1"/>
    <col min="13837" max="13837" width="52.7109375" style="751" customWidth="1"/>
    <col min="13838" max="13841" width="0" style="751" hidden="1" customWidth="1"/>
    <col min="13842" max="13842" width="12.28515625" style="751" customWidth="1"/>
    <col min="13843" max="13843" width="6.42578125" style="751" customWidth="1"/>
    <col min="13844" max="13844" width="12.28515625" style="751" customWidth="1"/>
    <col min="13845" max="13845" width="0" style="751" hidden="1" customWidth="1"/>
    <col min="13846" max="13846" width="3.7109375" style="751" customWidth="1"/>
    <col min="13847" max="13847" width="11.140625" style="751" bestFit="1" customWidth="1"/>
    <col min="13848" max="13849" width="10.5703125" style="751"/>
    <col min="13850" max="13850" width="11.140625" style="751" customWidth="1"/>
    <col min="13851" max="14080" width="10.5703125" style="751"/>
    <col min="14081" max="14088" width="0" style="751" hidden="1" customWidth="1"/>
    <col min="14089" max="14089" width="3.7109375" style="751" customWidth="1"/>
    <col min="14090" max="14090" width="3.85546875" style="751" customWidth="1"/>
    <col min="14091" max="14091" width="3.7109375" style="751" customWidth="1"/>
    <col min="14092" max="14092" width="12.7109375" style="751" customWidth="1"/>
    <col min="14093" max="14093" width="52.7109375" style="751" customWidth="1"/>
    <col min="14094" max="14097" width="0" style="751" hidden="1" customWidth="1"/>
    <col min="14098" max="14098" width="12.28515625" style="751" customWidth="1"/>
    <col min="14099" max="14099" width="6.42578125" style="751" customWidth="1"/>
    <col min="14100" max="14100" width="12.28515625" style="751" customWidth="1"/>
    <col min="14101" max="14101" width="0" style="751" hidden="1" customWidth="1"/>
    <col min="14102" max="14102" width="3.7109375" style="751" customWidth="1"/>
    <col min="14103" max="14103" width="11.140625" style="751" bestFit="1" customWidth="1"/>
    <col min="14104" max="14105" width="10.5703125" style="751"/>
    <col min="14106" max="14106" width="11.140625" style="751" customWidth="1"/>
    <col min="14107" max="14336" width="10.5703125" style="751"/>
    <col min="14337" max="14344" width="0" style="751" hidden="1" customWidth="1"/>
    <col min="14345" max="14345" width="3.7109375" style="751" customWidth="1"/>
    <col min="14346" max="14346" width="3.85546875" style="751" customWidth="1"/>
    <col min="14347" max="14347" width="3.7109375" style="751" customWidth="1"/>
    <col min="14348" max="14348" width="12.7109375" style="751" customWidth="1"/>
    <col min="14349" max="14349" width="52.7109375" style="751" customWidth="1"/>
    <col min="14350" max="14353" width="0" style="751" hidden="1" customWidth="1"/>
    <col min="14354" max="14354" width="12.28515625" style="751" customWidth="1"/>
    <col min="14355" max="14355" width="6.42578125" style="751" customWidth="1"/>
    <col min="14356" max="14356" width="12.28515625" style="751" customWidth="1"/>
    <col min="14357" max="14357" width="0" style="751" hidden="1" customWidth="1"/>
    <col min="14358" max="14358" width="3.7109375" style="751" customWidth="1"/>
    <col min="14359" max="14359" width="11.140625" style="751" bestFit="1" customWidth="1"/>
    <col min="14360" max="14361" width="10.5703125" style="751"/>
    <col min="14362" max="14362" width="11.140625" style="751" customWidth="1"/>
    <col min="14363" max="14592" width="10.5703125" style="751"/>
    <col min="14593" max="14600" width="0" style="751" hidden="1" customWidth="1"/>
    <col min="14601" max="14601" width="3.7109375" style="751" customWidth="1"/>
    <col min="14602" max="14602" width="3.85546875" style="751" customWidth="1"/>
    <col min="14603" max="14603" width="3.7109375" style="751" customWidth="1"/>
    <col min="14604" max="14604" width="12.7109375" style="751" customWidth="1"/>
    <col min="14605" max="14605" width="52.7109375" style="751" customWidth="1"/>
    <col min="14606" max="14609" width="0" style="751" hidden="1" customWidth="1"/>
    <col min="14610" max="14610" width="12.28515625" style="751" customWidth="1"/>
    <col min="14611" max="14611" width="6.42578125" style="751" customWidth="1"/>
    <col min="14612" max="14612" width="12.28515625" style="751" customWidth="1"/>
    <col min="14613" max="14613" width="0" style="751" hidden="1" customWidth="1"/>
    <col min="14614" max="14614" width="3.7109375" style="751" customWidth="1"/>
    <col min="14615" max="14615" width="11.140625" style="751" bestFit="1" customWidth="1"/>
    <col min="14616" max="14617" width="10.5703125" style="751"/>
    <col min="14618" max="14618" width="11.140625" style="751" customWidth="1"/>
    <col min="14619" max="14848" width="10.5703125" style="751"/>
    <col min="14849" max="14856" width="0" style="751" hidden="1" customWidth="1"/>
    <col min="14857" max="14857" width="3.7109375" style="751" customWidth="1"/>
    <col min="14858" max="14858" width="3.85546875" style="751" customWidth="1"/>
    <col min="14859" max="14859" width="3.7109375" style="751" customWidth="1"/>
    <col min="14860" max="14860" width="12.7109375" style="751" customWidth="1"/>
    <col min="14861" max="14861" width="52.7109375" style="751" customWidth="1"/>
    <col min="14862" max="14865" width="0" style="751" hidden="1" customWidth="1"/>
    <col min="14866" max="14866" width="12.28515625" style="751" customWidth="1"/>
    <col min="14867" max="14867" width="6.42578125" style="751" customWidth="1"/>
    <col min="14868" max="14868" width="12.28515625" style="751" customWidth="1"/>
    <col min="14869" max="14869" width="0" style="751" hidden="1" customWidth="1"/>
    <col min="14870" max="14870" width="3.7109375" style="751" customWidth="1"/>
    <col min="14871" max="14871" width="11.140625" style="751" bestFit="1" customWidth="1"/>
    <col min="14872" max="14873" width="10.5703125" style="751"/>
    <col min="14874" max="14874" width="11.140625" style="751" customWidth="1"/>
    <col min="14875" max="15104" width="10.5703125" style="751"/>
    <col min="15105" max="15112" width="0" style="751" hidden="1" customWidth="1"/>
    <col min="15113" max="15113" width="3.7109375" style="751" customWidth="1"/>
    <col min="15114" max="15114" width="3.85546875" style="751" customWidth="1"/>
    <col min="15115" max="15115" width="3.7109375" style="751" customWidth="1"/>
    <col min="15116" max="15116" width="12.7109375" style="751" customWidth="1"/>
    <col min="15117" max="15117" width="52.7109375" style="751" customWidth="1"/>
    <col min="15118" max="15121" width="0" style="751" hidden="1" customWidth="1"/>
    <col min="15122" max="15122" width="12.28515625" style="751" customWidth="1"/>
    <col min="15123" max="15123" width="6.42578125" style="751" customWidth="1"/>
    <col min="15124" max="15124" width="12.28515625" style="751" customWidth="1"/>
    <col min="15125" max="15125" width="0" style="751" hidden="1" customWidth="1"/>
    <col min="15126" max="15126" width="3.7109375" style="751" customWidth="1"/>
    <col min="15127" max="15127" width="11.140625" style="751" bestFit="1" customWidth="1"/>
    <col min="15128" max="15129" width="10.5703125" style="751"/>
    <col min="15130" max="15130" width="11.140625" style="751" customWidth="1"/>
    <col min="15131" max="15360" width="10.5703125" style="751"/>
    <col min="15361" max="15368" width="0" style="751" hidden="1" customWidth="1"/>
    <col min="15369" max="15369" width="3.7109375" style="751" customWidth="1"/>
    <col min="15370" max="15370" width="3.85546875" style="751" customWidth="1"/>
    <col min="15371" max="15371" width="3.7109375" style="751" customWidth="1"/>
    <col min="15372" max="15372" width="12.7109375" style="751" customWidth="1"/>
    <col min="15373" max="15373" width="52.7109375" style="751" customWidth="1"/>
    <col min="15374" max="15377" width="0" style="751" hidden="1" customWidth="1"/>
    <col min="15378" max="15378" width="12.28515625" style="751" customWidth="1"/>
    <col min="15379" max="15379" width="6.42578125" style="751" customWidth="1"/>
    <col min="15380" max="15380" width="12.28515625" style="751" customWidth="1"/>
    <col min="15381" max="15381" width="0" style="751" hidden="1" customWidth="1"/>
    <col min="15382" max="15382" width="3.7109375" style="751" customWidth="1"/>
    <col min="15383" max="15383" width="11.140625" style="751" bestFit="1" customWidth="1"/>
    <col min="15384" max="15385" width="10.5703125" style="751"/>
    <col min="15386" max="15386" width="11.140625" style="751" customWidth="1"/>
    <col min="15387" max="15616" width="10.5703125" style="751"/>
    <col min="15617" max="15624" width="0" style="751" hidden="1" customWidth="1"/>
    <col min="15625" max="15625" width="3.7109375" style="751" customWidth="1"/>
    <col min="15626" max="15626" width="3.85546875" style="751" customWidth="1"/>
    <col min="15627" max="15627" width="3.7109375" style="751" customWidth="1"/>
    <col min="15628" max="15628" width="12.7109375" style="751" customWidth="1"/>
    <col min="15629" max="15629" width="52.7109375" style="751" customWidth="1"/>
    <col min="15630" max="15633" width="0" style="751" hidden="1" customWidth="1"/>
    <col min="15634" max="15634" width="12.28515625" style="751" customWidth="1"/>
    <col min="15635" max="15635" width="6.42578125" style="751" customWidth="1"/>
    <col min="15636" max="15636" width="12.28515625" style="751" customWidth="1"/>
    <col min="15637" max="15637" width="0" style="751" hidden="1" customWidth="1"/>
    <col min="15638" max="15638" width="3.7109375" style="751" customWidth="1"/>
    <col min="15639" max="15639" width="11.140625" style="751" bestFit="1" customWidth="1"/>
    <col min="15640" max="15641" width="10.5703125" style="751"/>
    <col min="15642" max="15642" width="11.140625" style="751" customWidth="1"/>
    <col min="15643" max="15872" width="10.5703125" style="751"/>
    <col min="15873" max="15880" width="0" style="751" hidden="1" customWidth="1"/>
    <col min="15881" max="15881" width="3.7109375" style="751" customWidth="1"/>
    <col min="15882" max="15882" width="3.85546875" style="751" customWidth="1"/>
    <col min="15883" max="15883" width="3.7109375" style="751" customWidth="1"/>
    <col min="15884" max="15884" width="12.7109375" style="751" customWidth="1"/>
    <col min="15885" max="15885" width="52.7109375" style="751" customWidth="1"/>
    <col min="15886" max="15889" width="0" style="751" hidden="1" customWidth="1"/>
    <col min="15890" max="15890" width="12.28515625" style="751" customWidth="1"/>
    <col min="15891" max="15891" width="6.42578125" style="751" customWidth="1"/>
    <col min="15892" max="15892" width="12.28515625" style="751" customWidth="1"/>
    <col min="15893" max="15893" width="0" style="751" hidden="1" customWidth="1"/>
    <col min="15894" max="15894" width="3.7109375" style="751" customWidth="1"/>
    <col min="15895" max="15895" width="11.140625" style="751" bestFit="1" customWidth="1"/>
    <col min="15896" max="15897" width="10.5703125" style="751"/>
    <col min="15898" max="15898" width="11.140625" style="751" customWidth="1"/>
    <col min="15899" max="16128" width="10.5703125" style="751"/>
    <col min="16129" max="16136" width="0" style="751" hidden="1" customWidth="1"/>
    <col min="16137" max="16137" width="3.7109375" style="751" customWidth="1"/>
    <col min="16138" max="16138" width="3.85546875" style="751" customWidth="1"/>
    <col min="16139" max="16139" width="3.7109375" style="751" customWidth="1"/>
    <col min="16140" max="16140" width="12.7109375" style="751" customWidth="1"/>
    <col min="16141" max="16141" width="52.7109375" style="751" customWidth="1"/>
    <col min="16142" max="16145" width="0" style="751" hidden="1" customWidth="1"/>
    <col min="16146" max="16146" width="12.28515625" style="751" customWidth="1"/>
    <col min="16147" max="16147" width="6.42578125" style="751" customWidth="1"/>
    <col min="16148" max="16148" width="12.28515625" style="751" customWidth="1"/>
    <col min="16149" max="16149" width="0" style="751" hidden="1" customWidth="1"/>
    <col min="16150" max="16150" width="3.7109375" style="751" customWidth="1"/>
    <col min="16151" max="16151" width="11.140625" style="751" bestFit="1" customWidth="1"/>
    <col min="16152" max="16153" width="10.5703125" style="751"/>
    <col min="16154" max="16154" width="11.140625" style="751" customWidth="1"/>
    <col min="16155" max="16384" width="10.5703125" style="751"/>
  </cols>
  <sheetData>
    <row r="1" spans="1:34" hidden="1">
      <c r="Q1" s="731"/>
      <c r="R1" s="731"/>
    </row>
    <row r="2" spans="1:34" hidden="1">
      <c r="U2" s="731"/>
    </row>
    <row r="3" spans="1:34" hidden="1"/>
    <row r="4" spans="1:34" ht="3" customHeight="1">
      <c r="J4" s="652"/>
      <c r="K4" s="652"/>
      <c r="L4" s="717"/>
      <c r="M4" s="717"/>
      <c r="N4" s="717"/>
      <c r="O4" s="755"/>
      <c r="P4" s="755"/>
      <c r="Q4" s="755"/>
      <c r="R4" s="755"/>
      <c r="S4" s="755"/>
      <c r="T4" s="755"/>
      <c r="U4" s="755"/>
    </row>
    <row r="5" spans="1:34" ht="26.1" customHeight="1">
      <c r="J5" s="652"/>
      <c r="K5" s="652"/>
      <c r="L5" s="1292" t="s">
        <v>717</v>
      </c>
      <c r="M5" s="1292"/>
      <c r="N5" s="1292"/>
      <c r="O5" s="1292"/>
      <c r="P5" s="1292"/>
      <c r="Q5" s="1292"/>
      <c r="R5" s="1292"/>
      <c r="S5" s="1292"/>
      <c r="T5" s="1292"/>
      <c r="U5" s="633"/>
    </row>
    <row r="6" spans="1:34" ht="3" customHeight="1">
      <c r="J6" s="652"/>
      <c r="K6" s="652"/>
      <c r="L6" s="717"/>
      <c r="M6" s="717"/>
      <c r="N6" s="717"/>
      <c r="O6" s="718"/>
      <c r="P6" s="718"/>
      <c r="Q6" s="718"/>
      <c r="R6" s="718"/>
      <c r="S6" s="718"/>
      <c r="T6" s="718"/>
      <c r="U6" s="718"/>
      <c r="V6" s="755"/>
    </row>
    <row r="7" spans="1:34" ht="33.75">
      <c r="J7" s="652"/>
      <c r="K7" s="652"/>
      <c r="L7" s="717"/>
      <c r="M7" s="586" t="s">
        <v>651</v>
      </c>
      <c r="N7" s="717"/>
      <c r="O7" s="1315"/>
      <c r="P7" s="1316"/>
      <c r="Q7" s="1316"/>
      <c r="R7" s="1316"/>
      <c r="S7" s="1316"/>
      <c r="T7" s="1317"/>
      <c r="U7" s="730"/>
      <c r="V7" s="755"/>
    </row>
    <row r="8" spans="1:34" s="776" customFormat="1" ht="5.25">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1"/>
      <c r="B9" s="1121"/>
      <c r="C9" s="1121"/>
      <c r="D9" s="1121"/>
      <c r="E9" s="1121"/>
      <c r="F9" s="1121"/>
      <c r="G9" s="1121"/>
      <c r="H9" s="1121"/>
      <c r="L9" s="1171"/>
      <c r="M9" s="1046"/>
      <c r="O9" s="1298"/>
      <c r="P9" s="1298"/>
      <c r="Q9" s="1298"/>
      <c r="R9" s="1298"/>
      <c r="S9" s="1298"/>
      <c r="T9" s="1298"/>
      <c r="U9" s="780"/>
      <c r="V9" s="780"/>
      <c r="X9" s="1121"/>
      <c r="Y9" s="1121"/>
      <c r="Z9" s="1121"/>
      <c r="AA9" s="1121"/>
      <c r="AB9" s="1121"/>
    </row>
    <row r="10" spans="1:34" s="539" customFormat="1" ht="18.75">
      <c r="A10" s="734"/>
      <c r="B10" s="734"/>
      <c r="C10" s="734"/>
      <c r="D10" s="734"/>
      <c r="E10" s="734"/>
      <c r="F10" s="734"/>
      <c r="G10" s="734"/>
      <c r="H10" s="734"/>
      <c r="L10" s="469"/>
      <c r="M10" s="586" t="str">
        <f>"Дата подачи заявления об "&amp;IF(datePr_ch="","утверждении","изменении") &amp; " тарифов"</f>
        <v>Дата подачи заявления об утверждении тарифов</v>
      </c>
      <c r="N10" s="1125"/>
      <c r="O10" s="1299" t="str">
        <f>IF(datePr_ch="",IF(datePr="","",datePr),datePr_ch)</f>
        <v>29.04.2022</v>
      </c>
      <c r="P10" s="1299"/>
      <c r="Q10" s="1299"/>
      <c r="R10" s="1299"/>
      <c r="S10" s="1299"/>
      <c r="T10" s="1299"/>
      <c r="U10" s="730"/>
      <c r="V10" s="730"/>
      <c r="W10" s="489"/>
      <c r="X10" s="734"/>
      <c r="Y10" s="734"/>
      <c r="Z10" s="734"/>
      <c r="AA10" s="734"/>
      <c r="AB10" s="734"/>
      <c r="AC10" s="734"/>
      <c r="AD10" s="734"/>
      <c r="AE10" s="734"/>
      <c r="AF10" s="734"/>
      <c r="AG10" s="734"/>
      <c r="AH10" s="734"/>
    </row>
    <row r="11" spans="1:34" s="539" customFormat="1" ht="22.5">
      <c r="A11" s="734"/>
      <c r="B11" s="734"/>
      <c r="C11" s="734"/>
      <c r="D11" s="734"/>
      <c r="E11" s="734"/>
      <c r="F11" s="734"/>
      <c r="G11" s="734"/>
      <c r="H11" s="734"/>
      <c r="L11" s="724"/>
      <c r="M11" s="586" t="str">
        <f>"Номер подачи заявления об "&amp;IF(numberPr_ch="","утверждении","изменении") &amp; " тарифов"</f>
        <v>Номер подачи заявления об утверждении тарифов</v>
      </c>
      <c r="N11" s="1125"/>
      <c r="O11" s="1299" t="str">
        <f>IF(numberPr_ch="",IF(numberPr="","",numberPr),numberPr_ch)</f>
        <v>№2869/05-02, Вх.№3988</v>
      </c>
      <c r="P11" s="1299"/>
      <c r="Q11" s="1299"/>
      <c r="R11" s="1299"/>
      <c r="S11" s="1299"/>
      <c r="T11" s="1299"/>
      <c r="U11" s="730"/>
      <c r="V11" s="730"/>
      <c r="W11" s="489"/>
      <c r="X11" s="734"/>
      <c r="Y11" s="734"/>
      <c r="Z11" s="734"/>
      <c r="AA11" s="734"/>
      <c r="AB11" s="734"/>
      <c r="AC11" s="734"/>
      <c r="AD11" s="734"/>
      <c r="AE11" s="734"/>
      <c r="AF11" s="734"/>
      <c r="AG11" s="734"/>
      <c r="AH11" s="734"/>
    </row>
    <row r="12" spans="1:34" s="746" customFormat="1" ht="5.25" hidden="1">
      <c r="A12" s="1121"/>
      <c r="B12" s="1121"/>
      <c r="C12" s="1121"/>
      <c r="D12" s="1121"/>
      <c r="E12" s="1121"/>
      <c r="F12" s="1121"/>
      <c r="G12" s="1121"/>
      <c r="H12" s="1121"/>
      <c r="L12" s="1171"/>
      <c r="M12" s="1046"/>
      <c r="O12" s="1298"/>
      <c r="P12" s="1298"/>
      <c r="Q12" s="1298"/>
      <c r="R12" s="1298"/>
      <c r="S12" s="1298"/>
      <c r="T12" s="1298"/>
      <c r="U12" s="780"/>
      <c r="V12" s="780"/>
      <c r="X12" s="1121"/>
      <c r="Y12" s="1121"/>
      <c r="Z12" s="1121"/>
      <c r="AA12" s="1121"/>
      <c r="AB12" s="1121"/>
    </row>
    <row r="13" spans="1:34" s="539" customFormat="1" ht="11.25">
      <c r="A13" s="734"/>
      <c r="B13" s="734"/>
      <c r="C13" s="734"/>
      <c r="D13" s="734"/>
      <c r="E13" s="734"/>
      <c r="F13" s="734"/>
      <c r="G13" s="734"/>
      <c r="H13" s="734"/>
      <c r="L13" s="1293"/>
      <c r="M13" s="1293"/>
      <c r="N13" s="742"/>
      <c r="O13" s="730"/>
      <c r="P13" s="730"/>
      <c r="Q13" s="730"/>
      <c r="R13" s="730"/>
      <c r="S13" s="730"/>
      <c r="T13" s="730"/>
      <c r="U13" s="733" t="s">
        <v>371</v>
      </c>
      <c r="X13" s="734"/>
      <c r="Y13" s="734"/>
      <c r="Z13" s="734"/>
      <c r="AA13" s="734"/>
      <c r="AB13" s="734"/>
      <c r="AC13" s="734"/>
      <c r="AD13" s="734"/>
      <c r="AE13" s="734"/>
      <c r="AF13" s="734"/>
      <c r="AG13" s="734"/>
      <c r="AH13" s="734"/>
    </row>
    <row r="14" spans="1:34">
      <c r="J14" s="652"/>
      <c r="K14" s="652"/>
      <c r="L14" s="717"/>
      <c r="M14" s="717"/>
      <c r="N14" s="472"/>
      <c r="O14" s="1300"/>
      <c r="P14" s="1300"/>
      <c r="Q14" s="1300"/>
      <c r="R14" s="1300"/>
      <c r="S14" s="1300"/>
      <c r="T14" s="1300"/>
      <c r="U14" s="1300"/>
    </row>
    <row r="15" spans="1:34">
      <c r="J15" s="652"/>
      <c r="K15" s="652"/>
      <c r="L15" s="1232" t="s">
        <v>445</v>
      </c>
      <c r="M15" s="1232"/>
      <c r="N15" s="1232"/>
      <c r="O15" s="1232"/>
      <c r="P15" s="1232"/>
      <c r="Q15" s="1232"/>
      <c r="R15" s="1232"/>
      <c r="S15" s="1232"/>
      <c r="T15" s="1232"/>
      <c r="U15" s="1232"/>
      <c r="V15" s="1232"/>
      <c r="W15" s="1232" t="s">
        <v>446</v>
      </c>
    </row>
    <row r="16" spans="1:34" ht="14.25" customHeight="1">
      <c r="J16" s="652"/>
      <c r="K16" s="652"/>
      <c r="L16" s="1306" t="s">
        <v>91</v>
      </c>
      <c r="M16" s="1306" t="s">
        <v>602</v>
      </c>
      <c r="N16" s="630"/>
      <c r="O16" s="1307" t="s">
        <v>604</v>
      </c>
      <c r="P16" s="1308"/>
      <c r="Q16" s="1308"/>
      <c r="R16" s="1308"/>
      <c r="S16" s="1308"/>
      <c r="T16" s="1309"/>
      <c r="U16" s="1289" t="s">
        <v>339</v>
      </c>
      <c r="V16" s="1303" t="s">
        <v>274</v>
      </c>
      <c r="W16" s="1232"/>
    </row>
    <row r="17" spans="1:36" ht="14.25" customHeight="1">
      <c r="J17" s="652"/>
      <c r="K17" s="652"/>
      <c r="L17" s="1306"/>
      <c r="M17" s="1306"/>
      <c r="N17" s="631"/>
      <c r="O17" s="1312" t="s">
        <v>578</v>
      </c>
      <c r="P17" s="1310" t="s">
        <v>270</v>
      </c>
      <c r="Q17" s="1311"/>
      <c r="R17" s="1286" t="s">
        <v>615</v>
      </c>
      <c r="S17" s="1287"/>
      <c r="T17" s="1288"/>
      <c r="U17" s="1290"/>
      <c r="V17" s="1304"/>
      <c r="W17" s="1232"/>
    </row>
    <row r="18" spans="1:36" ht="33.75" customHeight="1">
      <c r="J18" s="652"/>
      <c r="K18" s="652"/>
      <c r="L18" s="1306"/>
      <c r="M18" s="1306"/>
      <c r="N18" s="632"/>
      <c r="O18" s="1313"/>
      <c r="P18" s="719" t="s">
        <v>579</v>
      </c>
      <c r="Q18" s="719" t="s">
        <v>6</v>
      </c>
      <c r="R18" s="743" t="s">
        <v>273</v>
      </c>
      <c r="S18" s="1301" t="s">
        <v>272</v>
      </c>
      <c r="T18" s="1302"/>
      <c r="U18" s="1291"/>
      <c r="V18" s="1305"/>
      <c r="W18" s="1232"/>
    </row>
    <row r="19" spans="1:36">
      <c r="J19" s="652"/>
      <c r="K19" s="538">
        <v>1</v>
      </c>
      <c r="L19" s="616" t="s">
        <v>92</v>
      </c>
      <c r="M19" s="616" t="s">
        <v>48</v>
      </c>
      <c r="N19" s="618" t="str">
        <f ca="1">OFFSET(N19,0,-1)</f>
        <v>2</v>
      </c>
      <c r="O19" s="741">
        <f ca="1">OFFSET(O19,0,-1)+1</f>
        <v>3</v>
      </c>
      <c r="P19" s="741">
        <f ca="1">OFFSET(P19,0,-1)+1</f>
        <v>4</v>
      </c>
      <c r="Q19" s="741">
        <f ca="1">OFFSET(Q19,0,-1)+1</f>
        <v>5</v>
      </c>
      <c r="R19" s="741">
        <f ca="1">OFFSET(R19,0,-1)+1</f>
        <v>6</v>
      </c>
      <c r="S19" s="1294">
        <f ca="1">OFFSET(S19,0,-1)+1</f>
        <v>7</v>
      </c>
      <c r="T19" s="1294"/>
      <c r="U19" s="741">
        <f ca="1">OFFSET(U19,0,-2)+1</f>
        <v>8</v>
      </c>
      <c r="V19" s="618">
        <f ca="1">OFFSET(V19,0,-1)</f>
        <v>8</v>
      </c>
      <c r="W19" s="741">
        <f ca="1">OFFSET(W19,0,-1)+1</f>
        <v>9</v>
      </c>
    </row>
    <row r="20" spans="1:36" ht="22.5">
      <c r="A20" s="1277">
        <v>1</v>
      </c>
      <c r="B20" s="831"/>
      <c r="C20" s="831"/>
      <c r="D20" s="831"/>
      <c r="E20" s="832"/>
      <c r="F20" s="833"/>
      <c r="G20" s="833"/>
      <c r="H20" s="833"/>
      <c r="I20" s="834"/>
      <c r="J20" s="829"/>
      <c r="K20" s="836"/>
      <c r="L20" s="744" t="e">
        <f ca="1">mergeValue(A20)</f>
        <v>#NAME?</v>
      </c>
      <c r="M20" s="610" t="s">
        <v>19</v>
      </c>
      <c r="N20" s="615"/>
      <c r="O20" s="1278"/>
      <c r="P20" s="1278"/>
      <c r="Q20" s="1278"/>
      <c r="R20" s="1278"/>
      <c r="S20" s="1278"/>
      <c r="T20" s="1278"/>
      <c r="U20" s="1278"/>
      <c r="V20" s="1278"/>
      <c r="W20" s="1129" t="s">
        <v>718</v>
      </c>
      <c r="Y20" s="777"/>
      <c r="Z20" s="777" t="str">
        <f t="shared" ref="Z20:Z33" si="0">IF(M20="","",M20 )</f>
        <v>Наименование тарифа</v>
      </c>
      <c r="AA20" s="777"/>
      <c r="AB20" s="777"/>
      <c r="AC20" s="777"/>
      <c r="AI20" s="759"/>
      <c r="AJ20" s="759"/>
    </row>
    <row r="21" spans="1:36" ht="22.5">
      <c r="A21" s="1277"/>
      <c r="B21" s="1277">
        <v>1</v>
      </c>
      <c r="C21" s="831"/>
      <c r="D21" s="831"/>
      <c r="E21" s="833"/>
      <c r="F21" s="833"/>
      <c r="G21" s="833"/>
      <c r="H21" s="833"/>
      <c r="I21" s="828"/>
      <c r="J21" s="827"/>
      <c r="K21" s="830"/>
      <c r="L21" s="744" t="e">
        <f ca="1">mergeValue(A21) &amp;"."&amp; mergeValue(B21)</f>
        <v>#NAME?</v>
      </c>
      <c r="M21" s="658" t="s">
        <v>15</v>
      </c>
      <c r="N21" s="615"/>
      <c r="O21" s="1278"/>
      <c r="P21" s="1278"/>
      <c r="Q21" s="1278"/>
      <c r="R21" s="1278"/>
      <c r="S21" s="1278"/>
      <c r="T21" s="1278"/>
      <c r="U21" s="1278"/>
      <c r="V21" s="1278"/>
      <c r="W21" s="1129" t="s">
        <v>459</v>
      </c>
      <c r="Y21" s="777"/>
      <c r="Z21" s="777" t="str">
        <f t="shared" si="0"/>
        <v>Территория действия тарифа</v>
      </c>
      <c r="AA21" s="777"/>
      <c r="AB21" s="777"/>
      <c r="AC21" s="777"/>
      <c r="AI21" s="759"/>
      <c r="AJ21" s="759"/>
    </row>
    <row r="22" spans="1:36" ht="22.5">
      <c r="A22" s="1277"/>
      <c r="B22" s="1277"/>
      <c r="C22" s="1277">
        <v>1</v>
      </c>
      <c r="D22" s="831"/>
      <c r="E22" s="833"/>
      <c r="F22" s="833"/>
      <c r="G22" s="833"/>
      <c r="H22" s="833"/>
      <c r="I22" s="835"/>
      <c r="J22" s="827"/>
      <c r="K22" s="830"/>
      <c r="L22" s="744" t="e">
        <f ca="1">mergeValue(A22) &amp;"."&amp; mergeValue(B22)&amp;"."&amp; mergeValue(C22)</f>
        <v>#NAME?</v>
      </c>
      <c r="M22" s="659" t="s">
        <v>7</v>
      </c>
      <c r="N22" s="615"/>
      <c r="O22" s="1278"/>
      <c r="P22" s="1278"/>
      <c r="Q22" s="1278"/>
      <c r="R22" s="1278"/>
      <c r="S22" s="1278"/>
      <c r="T22" s="1278"/>
      <c r="U22" s="1278"/>
      <c r="V22" s="1278"/>
      <c r="W22" s="1129" t="s">
        <v>600</v>
      </c>
      <c r="Y22" s="777"/>
      <c r="Z22" s="777" t="str">
        <f t="shared" si="0"/>
        <v xml:space="preserve">Наименование системы теплоснабжения </v>
      </c>
      <c r="AA22" s="777"/>
      <c r="AB22" s="777"/>
      <c r="AC22" s="777"/>
      <c r="AI22" s="759"/>
      <c r="AJ22" s="759"/>
    </row>
    <row r="23" spans="1:36" ht="22.5">
      <c r="A23" s="1277"/>
      <c r="B23" s="1277"/>
      <c r="C23" s="1277"/>
      <c r="D23" s="1277">
        <v>1</v>
      </c>
      <c r="E23" s="833"/>
      <c r="F23" s="833"/>
      <c r="G23" s="833"/>
      <c r="H23" s="833"/>
      <c r="I23" s="835"/>
      <c r="J23" s="827"/>
      <c r="K23" s="830"/>
      <c r="L23" s="744" t="e">
        <f ca="1">mergeValue(A23) &amp;"."&amp; mergeValue(B23)&amp;"."&amp; mergeValue(C23)&amp;"."&amp; mergeValue(D23)</f>
        <v>#NAME?</v>
      </c>
      <c r="M23" s="660" t="s">
        <v>21</v>
      </c>
      <c r="N23" s="615"/>
      <c r="O23" s="1278"/>
      <c r="P23" s="1278"/>
      <c r="Q23" s="1278"/>
      <c r="R23" s="1278"/>
      <c r="S23" s="1278"/>
      <c r="T23" s="1278"/>
      <c r="U23" s="1278"/>
      <c r="V23" s="1278"/>
      <c r="W23" s="1129" t="s">
        <v>601</v>
      </c>
      <c r="Y23" s="777"/>
      <c r="Z23" s="777" t="str">
        <f t="shared" si="0"/>
        <v xml:space="preserve">Источник тепловой энергии  </v>
      </c>
      <c r="AA23" s="777"/>
      <c r="AB23" s="777"/>
      <c r="AC23" s="777"/>
      <c r="AI23" s="759"/>
      <c r="AJ23" s="759"/>
    </row>
    <row r="24" spans="1:36" ht="78.75">
      <c r="A24" s="1277"/>
      <c r="B24" s="1277"/>
      <c r="C24" s="1277"/>
      <c r="D24" s="1277"/>
      <c r="E24" s="1277">
        <v>1</v>
      </c>
      <c r="F24" s="833"/>
      <c r="G24" s="833"/>
      <c r="H24" s="831">
        <v>1</v>
      </c>
      <c r="I24" s="1277">
        <v>1</v>
      </c>
      <c r="J24" s="833"/>
      <c r="K24" s="838"/>
      <c r="L24" s="744" t="e">
        <f ca="1">mergeValue(A24) &amp;"."&amp; mergeValue(B24)&amp;"."&amp; mergeValue(C24)&amp;"."&amp; mergeValue(D24)&amp;"."&amp; mergeValue(E24)</f>
        <v>#NAME?</v>
      </c>
      <c r="M24" s="524" t="s">
        <v>8</v>
      </c>
      <c r="N24" s="615"/>
      <c r="O24" s="1279"/>
      <c r="P24" s="1279"/>
      <c r="Q24" s="1279"/>
      <c r="R24" s="1279"/>
      <c r="S24" s="1279"/>
      <c r="T24" s="1279"/>
      <c r="U24" s="1279"/>
      <c r="V24" s="1279"/>
      <c r="W24" s="1129" t="s">
        <v>719</v>
      </c>
      <c r="Y24" s="777"/>
      <c r="Z24" s="777" t="str">
        <f t="shared" si="0"/>
        <v>Схема подключения теплопотребляющей установки к коллектору источника тепловой энергии</v>
      </c>
      <c r="AA24" s="777"/>
      <c r="AB24" s="777"/>
      <c r="AC24" s="777"/>
      <c r="AI24" s="759"/>
      <c r="AJ24" s="759"/>
    </row>
    <row r="25" spans="1:36" ht="33.75">
      <c r="A25" s="1277"/>
      <c r="B25" s="1277"/>
      <c r="C25" s="1277"/>
      <c r="D25" s="1277"/>
      <c r="E25" s="1277"/>
      <c r="F25" s="1277">
        <v>1</v>
      </c>
      <c r="G25" s="831"/>
      <c r="H25" s="831"/>
      <c r="I25" s="1277"/>
      <c r="J25" s="1277">
        <v>1</v>
      </c>
      <c r="K25" s="839"/>
      <c r="L25" s="744" t="e">
        <f ca="1">mergeValue(A25) &amp;"."&amp; mergeValue(B25)&amp;"."&amp; mergeValue(C25)&amp;"."&amp; mergeValue(D25)&amp;"."&amp; mergeValue(E25)&amp;"."&amp; mergeValue(F25)</f>
        <v>#NAME?</v>
      </c>
      <c r="M25" s="525" t="s">
        <v>9</v>
      </c>
      <c r="N25" s="615"/>
      <c r="O25" s="1279"/>
      <c r="P25" s="1279"/>
      <c r="Q25" s="1279"/>
      <c r="R25" s="1279"/>
      <c r="S25" s="1279"/>
      <c r="T25" s="1279"/>
      <c r="U25" s="1279"/>
      <c r="V25" s="1279"/>
      <c r="W25" s="1129" t="s">
        <v>720</v>
      </c>
      <c r="Y25" s="777"/>
      <c r="Z25" s="777" t="str">
        <f t="shared" si="0"/>
        <v>Группа потребителей</v>
      </c>
      <c r="AA25" s="777"/>
      <c r="AB25" s="777"/>
      <c r="AC25" s="777"/>
      <c r="AI25" s="759"/>
      <c r="AJ25" s="759"/>
    </row>
    <row r="26" spans="1:36" ht="122.1" customHeight="1">
      <c r="A26" s="1277"/>
      <c r="B26" s="1277"/>
      <c r="C26" s="1277"/>
      <c r="D26" s="1277"/>
      <c r="E26" s="1277"/>
      <c r="F26" s="1277"/>
      <c r="G26" s="831">
        <v>1</v>
      </c>
      <c r="H26" s="831"/>
      <c r="I26" s="1277"/>
      <c r="J26" s="1277"/>
      <c r="K26" s="839">
        <v>1</v>
      </c>
      <c r="L26" s="744" t="e">
        <f ca="1">mergeValue(A26) &amp;"."&amp; mergeValue(B26)&amp;"."&amp; mergeValue(C26)&amp;"."&amp; mergeValue(D26)&amp;"."&amp; mergeValue(E26)&amp;"."&amp; mergeValue(F26)&amp;"."&amp; mergeValue(G26)</f>
        <v>#NAME?</v>
      </c>
      <c r="M26" s="1088"/>
      <c r="N26" s="615"/>
      <c r="O26" s="726"/>
      <c r="P26" s="726"/>
      <c r="Q26" s="1040"/>
      <c r="R26" s="1284"/>
      <c r="S26" s="1285" t="s">
        <v>83</v>
      </c>
      <c r="T26" s="1284"/>
      <c r="U26" s="1285" t="s">
        <v>84</v>
      </c>
      <c r="V26" s="726"/>
      <c r="W26" s="1295" t="s">
        <v>721</v>
      </c>
      <c r="X26" s="759" t="e">
        <f ca="1">strCheckDate(O27:V27)</f>
        <v>#NAME?</v>
      </c>
      <c r="Y26" s="777"/>
      <c r="Z26" s="777" t="str">
        <f t="shared" si="0"/>
        <v/>
      </c>
      <c r="AA26" s="777"/>
      <c r="AB26" s="777"/>
      <c r="AC26" s="777"/>
      <c r="AI26" s="759"/>
      <c r="AJ26" s="759"/>
    </row>
    <row r="27" spans="1:36" ht="11.25" hidden="1">
      <c r="A27" s="1277"/>
      <c r="B27" s="1277"/>
      <c r="C27" s="1277"/>
      <c r="D27" s="1277"/>
      <c r="E27" s="1277"/>
      <c r="F27" s="1277"/>
      <c r="G27" s="831"/>
      <c r="H27" s="831"/>
      <c r="I27" s="1277"/>
      <c r="J27" s="1277"/>
      <c r="K27" s="839"/>
      <c r="L27" s="752"/>
      <c r="M27" s="615"/>
      <c r="N27" s="615"/>
      <c r="O27" s="726"/>
      <c r="P27" s="726"/>
      <c r="Q27" s="732" t="str">
        <f>R26 &amp; "-" &amp; T26</f>
        <v>-</v>
      </c>
      <c r="R27" s="1284"/>
      <c r="S27" s="1285"/>
      <c r="T27" s="1284"/>
      <c r="U27" s="1285"/>
      <c r="V27" s="726"/>
      <c r="W27" s="1296"/>
      <c r="Y27" s="777"/>
      <c r="Z27" s="777" t="str">
        <f t="shared" si="0"/>
        <v/>
      </c>
      <c r="AA27" s="777"/>
      <c r="AB27" s="777"/>
      <c r="AC27" s="777"/>
      <c r="AI27" s="759"/>
      <c r="AJ27" s="759"/>
    </row>
    <row r="28" spans="1:36" ht="15" customHeight="1">
      <c r="A28" s="1277"/>
      <c r="B28" s="1277"/>
      <c r="C28" s="1277"/>
      <c r="D28" s="1277"/>
      <c r="E28" s="1277"/>
      <c r="F28" s="1277"/>
      <c r="G28" s="833"/>
      <c r="H28" s="831"/>
      <c r="I28" s="1277"/>
      <c r="J28" s="1277"/>
      <c r="K28" s="838"/>
      <c r="L28" s="654"/>
      <c r="M28" s="527" t="s">
        <v>24</v>
      </c>
      <c r="N28" s="728"/>
      <c r="O28" s="728"/>
      <c r="P28" s="728"/>
      <c r="Q28" s="728"/>
      <c r="R28" s="728"/>
      <c r="S28" s="728"/>
      <c r="T28" s="728"/>
      <c r="U28" s="728"/>
      <c r="V28" s="725"/>
      <c r="W28" s="1297"/>
      <c r="Y28" s="777"/>
      <c r="Z28" s="777" t="str">
        <f t="shared" si="0"/>
        <v>Добавить вид теплоносителя (параметры теплоносителя)</v>
      </c>
      <c r="AA28" s="777"/>
      <c r="AB28" s="777"/>
      <c r="AC28" s="777"/>
      <c r="AI28" s="759"/>
      <c r="AJ28" s="759"/>
    </row>
    <row r="29" spans="1:36" ht="15" customHeight="1">
      <c r="A29" s="1277"/>
      <c r="B29" s="1277"/>
      <c r="C29" s="1277"/>
      <c r="D29" s="1277"/>
      <c r="E29" s="1277"/>
      <c r="F29" s="833"/>
      <c r="G29" s="833"/>
      <c r="H29" s="831"/>
      <c r="I29" s="1277"/>
      <c r="J29" s="833"/>
      <c r="K29" s="838"/>
      <c r="L29" s="654"/>
      <c r="M29" s="526" t="s">
        <v>10</v>
      </c>
      <c r="N29" s="728"/>
      <c r="O29" s="728"/>
      <c r="P29" s="728"/>
      <c r="Q29" s="728"/>
      <c r="R29" s="728"/>
      <c r="S29" s="728"/>
      <c r="T29" s="728"/>
      <c r="U29" s="727"/>
      <c r="V29" s="728"/>
      <c r="W29" s="634"/>
      <c r="Y29" s="777"/>
      <c r="Z29" s="777" t="str">
        <f t="shared" si="0"/>
        <v>Добавить группу потребителей</v>
      </c>
      <c r="AA29" s="777"/>
      <c r="AB29" s="777"/>
      <c r="AC29" s="777"/>
      <c r="AI29" s="759"/>
      <c r="AJ29" s="759"/>
    </row>
    <row r="30" spans="1:36" ht="15" customHeight="1">
      <c r="A30" s="1277"/>
      <c r="B30" s="1277"/>
      <c r="C30" s="1277"/>
      <c r="D30" s="1277"/>
      <c r="E30" s="837"/>
      <c r="F30" s="833"/>
      <c r="G30" s="833"/>
      <c r="H30" s="833"/>
      <c r="I30" s="829"/>
      <c r="J30" s="826"/>
      <c r="K30" s="836"/>
      <c r="L30" s="654"/>
      <c r="M30" s="723" t="s">
        <v>11</v>
      </c>
      <c r="N30" s="728"/>
      <c r="O30" s="728"/>
      <c r="P30" s="728"/>
      <c r="Q30" s="728"/>
      <c r="R30" s="728"/>
      <c r="S30" s="728"/>
      <c r="T30" s="728"/>
      <c r="U30" s="727"/>
      <c r="V30" s="728"/>
      <c r="W30" s="634"/>
      <c r="Y30" s="777"/>
      <c r="Z30" s="777" t="str">
        <f t="shared" si="0"/>
        <v>Добавить схему подключения</v>
      </c>
      <c r="AA30" s="777"/>
      <c r="AB30" s="777"/>
      <c r="AC30" s="777"/>
      <c r="AI30" s="759"/>
      <c r="AJ30" s="759"/>
    </row>
    <row r="31" spans="1:36" ht="15" customHeight="1">
      <c r="A31" s="1277"/>
      <c r="B31" s="1277"/>
      <c r="C31" s="1277"/>
      <c r="D31" s="837"/>
      <c r="E31" s="837"/>
      <c r="F31" s="833"/>
      <c r="G31" s="833"/>
      <c r="H31" s="833"/>
      <c r="I31" s="829"/>
      <c r="J31" s="826"/>
      <c r="K31" s="836"/>
      <c r="L31" s="654"/>
      <c r="M31" s="722" t="s">
        <v>16</v>
      </c>
      <c r="N31" s="728"/>
      <c r="O31" s="728"/>
      <c r="P31" s="728"/>
      <c r="Q31" s="728"/>
      <c r="R31" s="728"/>
      <c r="S31" s="728"/>
      <c r="T31" s="728"/>
      <c r="U31" s="727"/>
      <c r="V31" s="728"/>
      <c r="W31" s="634"/>
      <c r="Y31" s="777"/>
      <c r="Z31" s="777" t="str">
        <f t="shared" si="0"/>
        <v>Добавить источник тепловой энергии</v>
      </c>
      <c r="AA31" s="777"/>
      <c r="AB31" s="777"/>
      <c r="AC31" s="777"/>
      <c r="AI31" s="759"/>
      <c r="AJ31" s="759"/>
    </row>
    <row r="32" spans="1:36" ht="15" customHeight="1">
      <c r="A32" s="1277"/>
      <c r="B32" s="1277"/>
      <c r="C32" s="837"/>
      <c r="D32" s="837"/>
      <c r="E32" s="837"/>
      <c r="F32" s="837"/>
      <c r="G32" s="842"/>
      <c r="H32" s="829"/>
      <c r="I32" s="840"/>
      <c r="J32" s="826"/>
      <c r="K32" s="841"/>
      <c r="L32" s="654"/>
      <c r="M32" s="721" t="s">
        <v>17</v>
      </c>
      <c r="N32" s="728"/>
      <c r="O32" s="728"/>
      <c r="P32" s="728"/>
      <c r="Q32" s="728"/>
      <c r="R32" s="728"/>
      <c r="S32" s="728"/>
      <c r="T32" s="728"/>
      <c r="U32" s="727"/>
      <c r="V32" s="728"/>
      <c r="W32" s="634"/>
      <c r="Y32" s="777"/>
      <c r="Z32" s="777" t="str">
        <f t="shared" si="0"/>
        <v>Добавить наименование системы теплоснабжения</v>
      </c>
      <c r="AA32" s="777"/>
      <c r="AB32" s="777"/>
      <c r="AC32" s="777"/>
      <c r="AI32" s="759"/>
      <c r="AJ32" s="759"/>
    </row>
    <row r="33" spans="1:36" ht="15" customHeight="1">
      <c r="A33" s="1277"/>
      <c r="B33" s="837"/>
      <c r="C33" s="837"/>
      <c r="D33" s="837"/>
      <c r="E33" s="837"/>
      <c r="F33" s="837"/>
      <c r="G33" s="842"/>
      <c r="H33" s="829"/>
      <c r="I33" s="829"/>
      <c r="J33" s="826"/>
      <c r="K33" s="836"/>
      <c r="L33" s="654"/>
      <c r="M33" s="696" t="s">
        <v>18</v>
      </c>
      <c r="N33" s="728"/>
      <c r="O33" s="728"/>
      <c r="P33" s="728"/>
      <c r="Q33" s="728"/>
      <c r="R33" s="728"/>
      <c r="S33" s="728"/>
      <c r="T33" s="728"/>
      <c r="U33" s="727"/>
      <c r="V33" s="728"/>
      <c r="W33" s="634"/>
      <c r="Y33" s="777"/>
      <c r="Z33" s="777" t="str">
        <f t="shared" si="0"/>
        <v>Добавить территорию действия тарифа</v>
      </c>
      <c r="AA33" s="777"/>
      <c r="AB33" s="777"/>
      <c r="AC33" s="777"/>
      <c r="AI33" s="759"/>
      <c r="AJ33" s="759"/>
    </row>
    <row r="34" spans="1:36" s="705" customFormat="1" ht="15" customHeight="1">
      <c r="A34" s="825"/>
      <c r="B34" s="825"/>
      <c r="C34" s="825"/>
      <c r="D34" s="825"/>
      <c r="E34" s="825"/>
      <c r="F34" s="825"/>
      <c r="G34" s="825"/>
      <c r="H34" s="825"/>
      <c r="I34" s="825"/>
      <c r="J34" s="825"/>
      <c r="K34" s="825"/>
      <c r="L34" s="462"/>
      <c r="M34" s="699" t="s">
        <v>308</v>
      </c>
      <c r="N34" s="728"/>
      <c r="O34" s="728"/>
      <c r="P34" s="728"/>
      <c r="Q34" s="728"/>
      <c r="R34" s="728"/>
      <c r="S34" s="728"/>
      <c r="T34" s="728"/>
      <c r="U34" s="727"/>
      <c r="V34" s="728"/>
      <c r="W34" s="634"/>
      <c r="X34" s="685"/>
      <c r="Y34" s="685"/>
      <c r="Z34" s="685"/>
      <c r="AA34" s="685"/>
      <c r="AB34" s="685"/>
      <c r="AC34" s="685"/>
      <c r="AD34" s="685"/>
      <c r="AE34" s="685"/>
      <c r="AF34" s="685"/>
      <c r="AG34" s="685"/>
      <c r="AH34" s="685"/>
    </row>
    <row r="35" spans="1:36" ht="11.25">
      <c r="A35" s="751"/>
      <c r="B35" s="751"/>
      <c r="C35" s="751"/>
      <c r="D35" s="751"/>
      <c r="E35" s="751"/>
      <c r="F35" s="751"/>
      <c r="G35" s="751"/>
      <c r="H35" s="751"/>
      <c r="I35" s="751"/>
      <c r="J35" s="751"/>
      <c r="K35" s="751"/>
      <c r="X35" s="751"/>
      <c r="Y35" s="751"/>
      <c r="Z35" s="751"/>
      <c r="AA35" s="751"/>
      <c r="AB35" s="751"/>
      <c r="AC35" s="751"/>
      <c r="AD35" s="751"/>
      <c r="AE35" s="751"/>
      <c r="AF35" s="751"/>
      <c r="AG35" s="751"/>
      <c r="AH35" s="751"/>
    </row>
    <row r="36" spans="1:36" ht="105.75" customHeight="1">
      <c r="L36" s="1">
        <v>1</v>
      </c>
      <c r="M36" s="1270" t="s">
        <v>722</v>
      </c>
      <c r="N36" s="1270"/>
      <c r="O36" s="1270"/>
      <c r="P36" s="1270"/>
      <c r="Q36" s="1270"/>
      <c r="R36" s="1270"/>
      <c r="S36" s="1270"/>
      <c r="T36" s="1270"/>
      <c r="U36" s="1270"/>
      <c r="V36" s="1270"/>
      <c r="W36" s="1270"/>
    </row>
  </sheetData>
  <sheetProtection password="FA9C"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JO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8">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183</v>
      </c>
    </row>
    <row r="2" spans="1:20" ht="22.5">
      <c r="F2" s="1271" t="s">
        <v>470</v>
      </c>
      <c r="G2" s="1272"/>
      <c r="H2" s="1273"/>
      <c r="I2" s="609"/>
    </row>
    <row r="3" spans="1:20" ht="3" customHeight="1"/>
    <row r="4" spans="1:20" s="539" customFormat="1" ht="11.25">
      <c r="A4" s="559"/>
      <c r="B4" s="559"/>
      <c r="C4" s="559"/>
      <c r="D4" s="559"/>
      <c r="F4" s="1232" t="s">
        <v>445</v>
      </c>
      <c r="G4" s="1232"/>
      <c r="H4" s="1232"/>
      <c r="I4" s="1274"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4"/>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05.05.2022</v>
      </c>
      <c r="I7" s="550" t="s">
        <v>472</v>
      </c>
      <c r="J7" s="584"/>
      <c r="K7" s="559"/>
      <c r="L7" s="559"/>
      <c r="M7" s="559"/>
      <c r="N7" s="559"/>
      <c r="O7" s="559"/>
      <c r="P7" s="559"/>
      <c r="Q7" s="559"/>
      <c r="R7" s="559"/>
      <c r="S7" s="559"/>
      <c r="T7" s="559"/>
    </row>
    <row r="8" spans="1:20" s="539" customFormat="1" ht="45">
      <c r="A8" s="1275">
        <v>1</v>
      </c>
      <c r="B8" s="559"/>
      <c r="C8" s="559"/>
      <c r="D8" s="559"/>
      <c r="F8" s="585" t="e">
        <f ca="1">"2." &amp;mergeValue(A8)</f>
        <v>#NAME?</v>
      </c>
      <c r="G8" s="601" t="s">
        <v>473</v>
      </c>
      <c r="H8" s="573"/>
      <c r="I8" s="550" t="s">
        <v>568</v>
      </c>
      <c r="J8" s="584"/>
      <c r="K8" s="559"/>
      <c r="L8" s="559"/>
      <c r="M8" s="559"/>
      <c r="N8" s="559"/>
      <c r="O8" s="559"/>
      <c r="P8" s="559"/>
      <c r="Q8" s="559"/>
      <c r="R8" s="559"/>
      <c r="S8" s="559"/>
      <c r="T8" s="559"/>
    </row>
    <row r="9" spans="1:20" s="539" customFormat="1" ht="22.5">
      <c r="A9" s="1275"/>
      <c r="B9" s="559"/>
      <c r="C9" s="559"/>
      <c r="D9" s="559"/>
      <c r="F9" s="585" t="e">
        <f ca="1">"3." &amp;mergeValue(A9)</f>
        <v>#NAME?</v>
      </c>
      <c r="G9" s="601" t="s">
        <v>474</v>
      </c>
      <c r="H9" s="573"/>
      <c r="I9" s="550" t="s">
        <v>566</v>
      </c>
      <c r="J9" s="584"/>
      <c r="K9" s="559"/>
      <c r="L9" s="559"/>
      <c r="M9" s="559"/>
      <c r="N9" s="559"/>
      <c r="O9" s="559"/>
      <c r="P9" s="559"/>
      <c r="Q9" s="559"/>
      <c r="R9" s="559"/>
      <c r="S9" s="559"/>
      <c r="T9" s="559"/>
    </row>
    <row r="10" spans="1:20" s="539" customFormat="1" ht="22.5">
      <c r="A10" s="1275"/>
      <c r="B10" s="559"/>
      <c r="C10" s="559"/>
      <c r="D10" s="559"/>
      <c r="F10" s="585" t="e">
        <f ca="1">"4."&amp;mergeValue(A10)</f>
        <v>#NAME?</v>
      </c>
      <c r="G10" s="601" t="s">
        <v>475</v>
      </c>
      <c r="H10" s="574" t="s">
        <v>449</v>
      </c>
      <c r="I10" s="550"/>
      <c r="J10" s="584"/>
      <c r="K10" s="559"/>
      <c r="L10" s="559"/>
      <c r="M10" s="559"/>
      <c r="N10" s="559"/>
      <c r="O10" s="559"/>
      <c r="P10" s="559"/>
      <c r="Q10" s="559"/>
      <c r="R10" s="559"/>
      <c r="S10" s="559"/>
      <c r="T10" s="559"/>
    </row>
    <row r="11" spans="1:20" s="539" customFormat="1" ht="18.75">
      <c r="A11" s="1275"/>
      <c r="B11" s="1275">
        <v>1</v>
      </c>
      <c r="C11" s="592"/>
      <c r="D11" s="592"/>
      <c r="F11" s="585" t="e">
        <f ca="1">"4."&amp;mergeValue(A11) &amp;"."&amp;mergeValue(B11)</f>
        <v>#NAME?</v>
      </c>
      <c r="G11" s="580" t="s">
        <v>570</v>
      </c>
      <c r="H11" s="573" t="str">
        <f>IF(region_name="","",region_name)</f>
        <v>Республика Татарстан</v>
      </c>
      <c r="I11" s="550" t="s">
        <v>478</v>
      </c>
      <c r="J11" s="584"/>
      <c r="K11" s="559"/>
      <c r="L11" s="559"/>
      <c r="M11" s="559"/>
      <c r="N11" s="559"/>
      <c r="O11" s="559"/>
      <c r="P11" s="559"/>
      <c r="Q11" s="559"/>
      <c r="R11" s="559"/>
      <c r="S11" s="559"/>
      <c r="T11" s="559"/>
    </row>
    <row r="12" spans="1:20" s="539" customFormat="1" ht="22.5">
      <c r="A12" s="1275"/>
      <c r="B12" s="1275"/>
      <c r="C12" s="1275">
        <v>1</v>
      </c>
      <c r="D12" s="592"/>
      <c r="F12" s="585" t="e">
        <f ca="1">"4."&amp;mergeValue(A12) &amp;"."&amp;mergeValue(B12)&amp;"."&amp;mergeValue(C12)</f>
        <v>#NAME?</v>
      </c>
      <c r="G12" s="591" t="s">
        <v>476</v>
      </c>
      <c r="H12" s="573"/>
      <c r="I12" s="550" t="s">
        <v>479</v>
      </c>
      <c r="J12" s="584"/>
      <c r="K12" s="559"/>
      <c r="L12" s="559"/>
      <c r="M12" s="559"/>
      <c r="N12" s="559"/>
      <c r="O12" s="559"/>
      <c r="P12" s="559"/>
      <c r="Q12" s="559"/>
      <c r="R12" s="559"/>
      <c r="S12" s="559"/>
      <c r="T12" s="559"/>
    </row>
    <row r="13" spans="1:20" s="539" customFormat="1" ht="39" customHeight="1">
      <c r="A13" s="1275"/>
      <c r="B13" s="1275"/>
      <c r="C13" s="1275"/>
      <c r="D13" s="592">
        <v>1</v>
      </c>
      <c r="F13" s="585" t="e">
        <f ca="1">"4."&amp;mergeValue(A13) &amp;"."&amp;mergeValue(B13)&amp;"."&amp;mergeValue(C13)&amp;"."&amp;mergeValue(D13)</f>
        <v>#NAME?</v>
      </c>
      <c r="G13" s="602" t="s">
        <v>477</v>
      </c>
      <c r="H13" s="573"/>
      <c r="I13" s="1276" t="s">
        <v>569</v>
      </c>
      <c r="J13" s="584"/>
      <c r="K13" s="559"/>
      <c r="L13" s="559"/>
      <c r="M13" s="559"/>
      <c r="N13" s="559"/>
      <c r="O13" s="559"/>
      <c r="P13" s="559"/>
      <c r="Q13" s="559"/>
      <c r="R13" s="559"/>
      <c r="S13" s="559"/>
      <c r="T13" s="559"/>
    </row>
    <row r="14" spans="1:20" s="539" customFormat="1" ht="18.75">
      <c r="A14" s="1275"/>
      <c r="B14" s="1275"/>
      <c r="C14" s="1275"/>
      <c r="D14" s="592"/>
      <c r="F14" s="588"/>
      <c r="G14" s="520" t="s">
        <v>4</v>
      </c>
      <c r="H14" s="593"/>
      <c r="I14" s="1276"/>
      <c r="J14" s="584"/>
      <c r="K14" s="559"/>
      <c r="L14" s="559"/>
      <c r="M14" s="559"/>
      <c r="N14" s="559"/>
      <c r="O14" s="559"/>
      <c r="P14" s="559"/>
      <c r="Q14" s="559"/>
      <c r="R14" s="559"/>
      <c r="S14" s="559"/>
      <c r="T14" s="559"/>
    </row>
    <row r="15" spans="1:20" s="539" customFormat="1" ht="18.75">
      <c r="A15" s="1275"/>
      <c r="B15" s="1275"/>
      <c r="C15" s="592"/>
      <c r="D15" s="592"/>
      <c r="F15" s="603"/>
      <c r="G15" s="546" t="s">
        <v>401</v>
      </c>
      <c r="H15" s="604"/>
      <c r="I15" s="605"/>
      <c r="J15" s="584"/>
      <c r="K15" s="559"/>
      <c r="L15" s="559"/>
      <c r="M15" s="559"/>
      <c r="N15" s="559"/>
      <c r="O15" s="559"/>
      <c r="P15" s="559"/>
      <c r="Q15" s="559"/>
      <c r="R15" s="559"/>
      <c r="S15" s="559"/>
      <c r="T15" s="559"/>
    </row>
    <row r="16" spans="1:20" s="539" customFormat="1" ht="18.75">
      <c r="A16" s="1275"/>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0" t="s">
        <v>571</v>
      </c>
      <c r="H19" s="1270"/>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79" hidden="1" customWidth="1"/>
    <col min="7" max="8" width="9.140625" style="480"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15" width="23.7109375" style="446" customWidth="1"/>
    <col min="16" max="17" width="1.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3" width="10.5703125" style="470"/>
    <col min="34" max="256" width="10.5703125" style="446"/>
    <col min="257" max="264" width="0" style="446" hidden="1" customWidth="1"/>
    <col min="265" max="267" width="3.7109375" style="446" customWidth="1"/>
    <col min="268" max="268" width="12.7109375" style="446" customWidth="1"/>
    <col min="269" max="269" width="51.140625" style="446" customWidth="1"/>
    <col min="270" max="270" width="0" style="446" hidden="1" customWidth="1"/>
    <col min="271" max="271" width="18.7109375" style="446" customWidth="1"/>
    <col min="272"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51.140625" style="446" customWidth="1"/>
    <col min="526" max="526" width="0" style="446" hidden="1" customWidth="1"/>
    <col min="527" max="527" width="18.7109375" style="446" customWidth="1"/>
    <col min="528"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51.140625" style="446" customWidth="1"/>
    <col min="782" max="782" width="0" style="446" hidden="1" customWidth="1"/>
    <col min="783" max="783" width="18.7109375" style="446" customWidth="1"/>
    <col min="784"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51.140625" style="446" customWidth="1"/>
    <col min="1038" max="1038" width="0" style="446" hidden="1" customWidth="1"/>
    <col min="1039" max="1039" width="18.7109375" style="446" customWidth="1"/>
    <col min="1040"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51.140625" style="446" customWidth="1"/>
    <col min="1294" max="1294" width="0" style="446" hidden="1" customWidth="1"/>
    <col min="1295" max="1295" width="18.7109375" style="446" customWidth="1"/>
    <col min="1296"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51.140625" style="446" customWidth="1"/>
    <col min="1550" max="1550" width="0" style="446" hidden="1" customWidth="1"/>
    <col min="1551" max="1551" width="18.7109375" style="446" customWidth="1"/>
    <col min="1552"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51.140625" style="446" customWidth="1"/>
    <col min="1806" max="1806" width="0" style="446" hidden="1" customWidth="1"/>
    <col min="1807" max="1807" width="18.7109375" style="446" customWidth="1"/>
    <col min="1808"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51.140625" style="446" customWidth="1"/>
    <col min="2062" max="2062" width="0" style="446" hidden="1" customWidth="1"/>
    <col min="2063" max="2063" width="18.7109375" style="446" customWidth="1"/>
    <col min="2064"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51.140625" style="446" customWidth="1"/>
    <col min="2318" max="2318" width="0" style="446" hidden="1" customWidth="1"/>
    <col min="2319" max="2319" width="18.7109375" style="446" customWidth="1"/>
    <col min="2320"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51.140625" style="446" customWidth="1"/>
    <col min="2574" max="2574" width="0" style="446" hidden="1" customWidth="1"/>
    <col min="2575" max="2575" width="18.7109375" style="446" customWidth="1"/>
    <col min="2576"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51.140625" style="446" customWidth="1"/>
    <col min="2830" max="2830" width="0" style="446" hidden="1" customWidth="1"/>
    <col min="2831" max="2831" width="18.7109375" style="446" customWidth="1"/>
    <col min="2832"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51.140625" style="446" customWidth="1"/>
    <col min="3086" max="3086" width="0" style="446" hidden="1" customWidth="1"/>
    <col min="3087" max="3087" width="18.7109375" style="446" customWidth="1"/>
    <col min="3088"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51.140625" style="446" customWidth="1"/>
    <col min="3342" max="3342" width="0" style="446" hidden="1" customWidth="1"/>
    <col min="3343" max="3343" width="18.7109375" style="446" customWidth="1"/>
    <col min="3344"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51.140625" style="446" customWidth="1"/>
    <col min="3598" max="3598" width="0" style="446" hidden="1" customWidth="1"/>
    <col min="3599" max="3599" width="18.7109375" style="446" customWidth="1"/>
    <col min="3600"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51.140625" style="446" customWidth="1"/>
    <col min="3854" max="3854" width="0" style="446" hidden="1" customWidth="1"/>
    <col min="3855" max="3855" width="18.7109375" style="446" customWidth="1"/>
    <col min="3856"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51.140625" style="446" customWidth="1"/>
    <col min="4110" max="4110" width="0" style="446" hidden="1" customWidth="1"/>
    <col min="4111" max="4111" width="18.7109375" style="446" customWidth="1"/>
    <col min="4112"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51.140625" style="446" customWidth="1"/>
    <col min="4366" max="4366" width="0" style="446" hidden="1" customWidth="1"/>
    <col min="4367" max="4367" width="18.7109375" style="446" customWidth="1"/>
    <col min="4368"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51.140625" style="446" customWidth="1"/>
    <col min="4622" max="4622" width="0" style="446" hidden="1" customWidth="1"/>
    <col min="4623" max="4623" width="18.7109375" style="446" customWidth="1"/>
    <col min="4624"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51.140625" style="446" customWidth="1"/>
    <col min="4878" max="4878" width="0" style="446" hidden="1" customWidth="1"/>
    <col min="4879" max="4879" width="18.7109375" style="446" customWidth="1"/>
    <col min="4880"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51.140625" style="446" customWidth="1"/>
    <col min="5134" max="5134" width="0" style="446" hidden="1" customWidth="1"/>
    <col min="5135" max="5135" width="18.7109375" style="446" customWidth="1"/>
    <col min="5136"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51.140625" style="446" customWidth="1"/>
    <col min="5390" max="5390" width="0" style="446" hidden="1" customWidth="1"/>
    <col min="5391" max="5391" width="18.7109375" style="446" customWidth="1"/>
    <col min="5392"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51.140625" style="446" customWidth="1"/>
    <col min="5646" max="5646" width="0" style="446" hidden="1" customWidth="1"/>
    <col min="5647" max="5647" width="18.7109375" style="446" customWidth="1"/>
    <col min="5648"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51.140625" style="446" customWidth="1"/>
    <col min="5902" max="5902" width="0" style="446" hidden="1" customWidth="1"/>
    <col min="5903" max="5903" width="18.7109375" style="446" customWidth="1"/>
    <col min="5904"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51.140625" style="446" customWidth="1"/>
    <col min="6158" max="6158" width="0" style="446" hidden="1" customWidth="1"/>
    <col min="6159" max="6159" width="18.7109375" style="446" customWidth="1"/>
    <col min="6160"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51.140625" style="446" customWidth="1"/>
    <col min="6414" max="6414" width="0" style="446" hidden="1" customWidth="1"/>
    <col min="6415" max="6415" width="18.7109375" style="446" customWidth="1"/>
    <col min="6416"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51.140625" style="446" customWidth="1"/>
    <col min="6670" max="6670" width="0" style="446" hidden="1" customWidth="1"/>
    <col min="6671" max="6671" width="18.7109375" style="446" customWidth="1"/>
    <col min="6672"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51.140625" style="446" customWidth="1"/>
    <col min="6926" max="6926" width="0" style="446" hidden="1" customWidth="1"/>
    <col min="6927" max="6927" width="18.7109375" style="446" customWidth="1"/>
    <col min="6928"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51.140625" style="446" customWidth="1"/>
    <col min="7182" max="7182" width="0" style="446" hidden="1" customWidth="1"/>
    <col min="7183" max="7183" width="18.7109375" style="446" customWidth="1"/>
    <col min="7184"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51.140625" style="446" customWidth="1"/>
    <col min="7438" max="7438" width="0" style="446" hidden="1" customWidth="1"/>
    <col min="7439" max="7439" width="18.7109375" style="446" customWidth="1"/>
    <col min="7440"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51.140625" style="446" customWidth="1"/>
    <col min="7694" max="7694" width="0" style="446" hidden="1" customWidth="1"/>
    <col min="7695" max="7695" width="18.7109375" style="446" customWidth="1"/>
    <col min="7696"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51.140625" style="446" customWidth="1"/>
    <col min="7950" max="7950" width="0" style="446" hidden="1" customWidth="1"/>
    <col min="7951" max="7951" width="18.7109375" style="446" customWidth="1"/>
    <col min="7952"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51.140625" style="446" customWidth="1"/>
    <col min="8206" max="8206" width="0" style="446" hidden="1" customWidth="1"/>
    <col min="8207" max="8207" width="18.7109375" style="446" customWidth="1"/>
    <col min="8208"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51.140625" style="446" customWidth="1"/>
    <col min="8462" max="8462" width="0" style="446" hidden="1" customWidth="1"/>
    <col min="8463" max="8463" width="18.7109375" style="446" customWidth="1"/>
    <col min="8464"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51.140625" style="446" customWidth="1"/>
    <col min="8718" max="8718" width="0" style="446" hidden="1" customWidth="1"/>
    <col min="8719" max="8719" width="18.7109375" style="446" customWidth="1"/>
    <col min="8720"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51.140625" style="446" customWidth="1"/>
    <col min="8974" max="8974" width="0" style="446" hidden="1" customWidth="1"/>
    <col min="8975" max="8975" width="18.7109375" style="446" customWidth="1"/>
    <col min="8976"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51.140625" style="446" customWidth="1"/>
    <col min="9230" max="9230" width="0" style="446" hidden="1" customWidth="1"/>
    <col min="9231" max="9231" width="18.7109375" style="446" customWidth="1"/>
    <col min="9232"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51.140625" style="446" customWidth="1"/>
    <col min="9486" max="9486" width="0" style="446" hidden="1" customWidth="1"/>
    <col min="9487" max="9487" width="18.7109375" style="446" customWidth="1"/>
    <col min="9488"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51.140625" style="446" customWidth="1"/>
    <col min="9742" max="9742" width="0" style="446" hidden="1" customWidth="1"/>
    <col min="9743" max="9743" width="18.7109375" style="446" customWidth="1"/>
    <col min="9744"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51.140625" style="446" customWidth="1"/>
    <col min="9998" max="9998" width="0" style="446" hidden="1" customWidth="1"/>
    <col min="9999" max="9999" width="18.7109375" style="446" customWidth="1"/>
    <col min="10000"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51.140625" style="446" customWidth="1"/>
    <col min="10254" max="10254" width="0" style="446" hidden="1" customWidth="1"/>
    <col min="10255" max="10255" width="18.7109375" style="446" customWidth="1"/>
    <col min="10256"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51.140625" style="446" customWidth="1"/>
    <col min="10510" max="10510" width="0" style="446" hidden="1" customWidth="1"/>
    <col min="10511" max="10511" width="18.7109375" style="446" customWidth="1"/>
    <col min="10512"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51.140625" style="446" customWidth="1"/>
    <col min="10766" max="10766" width="0" style="446" hidden="1" customWidth="1"/>
    <col min="10767" max="10767" width="18.7109375" style="446" customWidth="1"/>
    <col min="10768"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51.140625" style="446" customWidth="1"/>
    <col min="11022" max="11022" width="0" style="446" hidden="1" customWidth="1"/>
    <col min="11023" max="11023" width="18.7109375" style="446" customWidth="1"/>
    <col min="11024"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51.140625" style="446" customWidth="1"/>
    <col min="11278" max="11278" width="0" style="446" hidden="1" customWidth="1"/>
    <col min="11279" max="11279" width="18.7109375" style="446" customWidth="1"/>
    <col min="11280"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51.140625" style="446" customWidth="1"/>
    <col min="11534" max="11534" width="0" style="446" hidden="1" customWidth="1"/>
    <col min="11535" max="11535" width="18.7109375" style="446" customWidth="1"/>
    <col min="11536"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51.140625" style="446" customWidth="1"/>
    <col min="11790" max="11790" width="0" style="446" hidden="1" customWidth="1"/>
    <col min="11791" max="11791" width="18.7109375" style="446" customWidth="1"/>
    <col min="11792"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51.140625" style="446" customWidth="1"/>
    <col min="12046" max="12046" width="0" style="446" hidden="1" customWidth="1"/>
    <col min="12047" max="12047" width="18.7109375" style="446" customWidth="1"/>
    <col min="12048"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51.140625" style="446" customWidth="1"/>
    <col min="12302" max="12302" width="0" style="446" hidden="1" customWidth="1"/>
    <col min="12303" max="12303" width="18.7109375" style="446" customWidth="1"/>
    <col min="12304"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51.140625" style="446" customWidth="1"/>
    <col min="12558" max="12558" width="0" style="446" hidden="1" customWidth="1"/>
    <col min="12559" max="12559" width="18.7109375" style="446" customWidth="1"/>
    <col min="12560"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51.140625" style="446" customWidth="1"/>
    <col min="12814" max="12814" width="0" style="446" hidden="1" customWidth="1"/>
    <col min="12815" max="12815" width="18.7109375" style="446" customWidth="1"/>
    <col min="12816"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51.140625" style="446" customWidth="1"/>
    <col min="13070" max="13070" width="0" style="446" hidden="1" customWidth="1"/>
    <col min="13071" max="13071" width="18.7109375" style="446" customWidth="1"/>
    <col min="13072"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51.140625" style="446" customWidth="1"/>
    <col min="13326" max="13326" width="0" style="446" hidden="1" customWidth="1"/>
    <col min="13327" max="13327" width="18.7109375" style="446" customWidth="1"/>
    <col min="13328"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51.140625" style="446" customWidth="1"/>
    <col min="13582" max="13582" width="0" style="446" hidden="1" customWidth="1"/>
    <col min="13583" max="13583" width="18.7109375" style="446" customWidth="1"/>
    <col min="13584"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51.140625" style="446" customWidth="1"/>
    <col min="13838" max="13838" width="0" style="446" hidden="1" customWidth="1"/>
    <col min="13839" max="13839" width="18.7109375" style="446" customWidth="1"/>
    <col min="13840"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51.140625" style="446" customWidth="1"/>
    <col min="14094" max="14094" width="0" style="446" hidden="1" customWidth="1"/>
    <col min="14095" max="14095" width="18.7109375" style="446" customWidth="1"/>
    <col min="14096"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51.140625" style="446" customWidth="1"/>
    <col min="14350" max="14350" width="0" style="446" hidden="1" customWidth="1"/>
    <col min="14351" max="14351" width="18.7109375" style="446" customWidth="1"/>
    <col min="14352"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51.140625" style="446" customWidth="1"/>
    <col min="14606" max="14606" width="0" style="446" hidden="1" customWidth="1"/>
    <col min="14607" max="14607" width="18.7109375" style="446" customWidth="1"/>
    <col min="14608"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51.140625" style="446" customWidth="1"/>
    <col min="14862" max="14862" width="0" style="446" hidden="1" customWidth="1"/>
    <col min="14863" max="14863" width="18.7109375" style="446" customWidth="1"/>
    <col min="14864"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51.140625" style="446" customWidth="1"/>
    <col min="15118" max="15118" width="0" style="446" hidden="1" customWidth="1"/>
    <col min="15119" max="15119" width="18.7109375" style="446" customWidth="1"/>
    <col min="15120"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51.140625" style="446" customWidth="1"/>
    <col min="15374" max="15374" width="0" style="446" hidden="1" customWidth="1"/>
    <col min="15375" max="15375" width="18.7109375" style="446" customWidth="1"/>
    <col min="15376"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51.140625" style="446" customWidth="1"/>
    <col min="15630" max="15630" width="0" style="446" hidden="1" customWidth="1"/>
    <col min="15631" max="15631" width="18.7109375" style="446" customWidth="1"/>
    <col min="15632"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51.140625" style="446" customWidth="1"/>
    <col min="15886" max="15886" width="0" style="446" hidden="1" customWidth="1"/>
    <col min="15887" max="15887" width="18.7109375" style="446" customWidth="1"/>
    <col min="15888"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51.140625" style="446" customWidth="1"/>
    <col min="16142" max="16142" width="0" style="446" hidden="1" customWidth="1"/>
    <col min="16143" max="16143" width="18.7109375" style="446" customWidth="1"/>
    <col min="16144"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47"/>
    </row>
    <row r="5" spans="1:33" ht="26.1" customHeight="1">
      <c r="J5" s="451"/>
      <c r="K5" s="451"/>
      <c r="L5" s="1292" t="s">
        <v>717</v>
      </c>
      <c r="M5" s="1292"/>
      <c r="N5" s="1292"/>
      <c r="O5" s="1292"/>
      <c r="P5" s="1292"/>
      <c r="Q5" s="1292"/>
      <c r="R5" s="1292"/>
      <c r="S5" s="1292"/>
      <c r="T5" s="1292"/>
      <c r="U5" s="467"/>
    </row>
    <row r="6" spans="1:33" ht="3" customHeight="1">
      <c r="J6" s="451"/>
      <c r="K6" s="451"/>
      <c r="L6" s="447"/>
      <c r="M6" s="447"/>
      <c r="N6" s="447"/>
      <c r="O6" s="450"/>
      <c r="P6" s="450"/>
      <c r="Q6" s="450"/>
      <c r="R6" s="450"/>
      <c r="S6" s="450"/>
      <c r="T6" s="450"/>
      <c r="U6" s="447"/>
    </row>
    <row r="7" spans="1:33" s="746" customFormat="1" ht="5.25" hidden="1">
      <c r="A7" s="1121"/>
      <c r="B7" s="1121"/>
      <c r="C7" s="1121"/>
      <c r="D7" s="1121"/>
      <c r="E7" s="1121"/>
      <c r="F7" s="1121"/>
      <c r="G7" s="1121"/>
      <c r="H7" s="1121"/>
      <c r="L7" s="1171"/>
      <c r="M7" s="1046"/>
      <c r="O7" s="1298"/>
      <c r="P7" s="1298"/>
      <c r="Q7" s="1298"/>
      <c r="R7" s="1298"/>
      <c r="S7" s="1298"/>
      <c r="T7" s="1298"/>
      <c r="U7" s="780"/>
      <c r="V7" s="780"/>
      <c r="X7" s="1121"/>
      <c r="Y7" s="1121"/>
      <c r="Z7" s="1121"/>
      <c r="AA7" s="1121"/>
      <c r="AB7" s="1121"/>
    </row>
    <row r="8" spans="1:33" s="461" customFormat="1" ht="18.75">
      <c r="A8" s="481"/>
      <c r="B8" s="481"/>
      <c r="C8" s="481"/>
      <c r="D8" s="481"/>
      <c r="E8" s="481"/>
      <c r="F8" s="481"/>
      <c r="G8" s="481"/>
      <c r="H8" s="481"/>
      <c r="L8" s="469"/>
      <c r="M8" s="586" t="str">
        <f>"Дата подачи заявления об "&amp;IF(datePr_ch="","утверждении","изменении") &amp; " тарифов"</f>
        <v>Дата подачи заявления об утверждении тарифов</v>
      </c>
      <c r="N8" s="1125"/>
      <c r="O8" s="1299" t="str">
        <f>IF(datePr_ch="",IF(datePr="","",datePr),datePr_ch)</f>
        <v>29.04.2022</v>
      </c>
      <c r="P8" s="1299"/>
      <c r="Q8" s="1299"/>
      <c r="R8" s="1299"/>
      <c r="S8" s="1299"/>
      <c r="T8" s="1299"/>
      <c r="U8" s="551"/>
      <c r="V8" s="551"/>
      <c r="W8" s="489"/>
      <c r="X8" s="475"/>
      <c r="Y8" s="475"/>
      <c r="Z8" s="475"/>
      <c r="AA8" s="475"/>
      <c r="AB8" s="475"/>
      <c r="AC8" s="475"/>
      <c r="AD8" s="475"/>
      <c r="AE8" s="475"/>
      <c r="AF8" s="475"/>
      <c r="AG8" s="475"/>
    </row>
    <row r="9" spans="1:33" s="461" customFormat="1" ht="22.5">
      <c r="A9" s="481"/>
      <c r="B9" s="481"/>
      <c r="C9" s="481"/>
      <c r="D9" s="481"/>
      <c r="E9" s="481"/>
      <c r="F9" s="481"/>
      <c r="G9" s="481"/>
      <c r="H9" s="481"/>
      <c r="L9" s="145"/>
      <c r="M9" s="586" t="str">
        <f>"Номер подачи заявления об "&amp;IF(numberPr_ch="","утверждении","изменении") &amp; " тарифов"</f>
        <v>Номер подачи заявления об утверждении тарифов</v>
      </c>
      <c r="N9" s="1125"/>
      <c r="O9" s="1299" t="str">
        <f>IF(numberPr_ch="",IF(numberPr="","",numberPr),numberPr_ch)</f>
        <v>№2869/05-02, Вх.№3988</v>
      </c>
      <c r="P9" s="1299"/>
      <c r="Q9" s="1299"/>
      <c r="R9" s="1299"/>
      <c r="S9" s="1299"/>
      <c r="T9" s="1299"/>
      <c r="U9" s="551"/>
      <c r="V9" s="551"/>
      <c r="W9" s="489"/>
      <c r="X9" s="475"/>
      <c r="Y9" s="475"/>
      <c r="Z9" s="475"/>
      <c r="AA9" s="475"/>
      <c r="AB9" s="475"/>
      <c r="AC9" s="475"/>
      <c r="AD9" s="475"/>
      <c r="AE9" s="475"/>
      <c r="AF9" s="475"/>
      <c r="AG9" s="475"/>
    </row>
    <row r="10" spans="1:33" s="746" customFormat="1" ht="5.25" hidden="1">
      <c r="A10" s="1121"/>
      <c r="B10" s="1121"/>
      <c r="C10" s="1121"/>
      <c r="D10" s="1121"/>
      <c r="E10" s="1121"/>
      <c r="F10" s="1121"/>
      <c r="G10" s="1121"/>
      <c r="H10" s="1121"/>
      <c r="L10" s="1171"/>
      <c r="M10" s="1046"/>
      <c r="O10" s="1298"/>
      <c r="P10" s="1298"/>
      <c r="Q10" s="1298"/>
      <c r="R10" s="1298"/>
      <c r="S10" s="1298"/>
      <c r="T10" s="1298"/>
      <c r="U10" s="780"/>
      <c r="V10" s="780"/>
      <c r="X10" s="1121"/>
      <c r="Y10" s="1121"/>
      <c r="Z10" s="1121"/>
      <c r="AA10" s="1121"/>
      <c r="AB10" s="1121"/>
    </row>
    <row r="11" spans="1:33" s="461" customFormat="1" ht="11.25" hidden="1">
      <c r="A11" s="481"/>
      <c r="B11" s="481"/>
      <c r="C11" s="481"/>
      <c r="D11" s="481"/>
      <c r="E11" s="481"/>
      <c r="F11" s="481"/>
      <c r="G11" s="481"/>
      <c r="H11" s="481"/>
      <c r="L11" s="145"/>
      <c r="M11" s="145"/>
      <c r="N11" s="458"/>
      <c r="O11" s="468"/>
      <c r="P11" s="468"/>
      <c r="Q11" s="468"/>
      <c r="R11" s="468"/>
      <c r="S11" s="468"/>
      <c r="T11" s="468"/>
      <c r="U11" s="473" t="s">
        <v>371</v>
      </c>
      <c r="X11" s="475"/>
      <c r="Y11" s="475"/>
      <c r="Z11" s="475"/>
      <c r="AA11" s="475"/>
      <c r="AB11" s="475"/>
      <c r="AC11" s="475"/>
      <c r="AD11" s="475"/>
      <c r="AE11" s="475"/>
      <c r="AF11" s="475"/>
      <c r="AG11" s="475"/>
    </row>
    <row r="12" spans="1:33" ht="15" customHeight="1">
      <c r="H12" s="480" t="s">
        <v>92</v>
      </c>
      <c r="J12" s="451"/>
      <c r="K12" s="451"/>
      <c r="L12" s="447"/>
      <c r="M12" s="447"/>
      <c r="N12" s="447"/>
      <c r="O12" s="1319"/>
      <c r="P12" s="1319"/>
      <c r="Q12" s="1319"/>
      <c r="R12" s="1319"/>
      <c r="S12" s="1319"/>
      <c r="T12" s="1319"/>
      <c r="U12" s="1319"/>
    </row>
    <row r="13" spans="1:33">
      <c r="J13" s="451"/>
      <c r="K13" s="451"/>
      <c r="L13" s="1232" t="s">
        <v>445</v>
      </c>
      <c r="M13" s="1232"/>
      <c r="N13" s="1232"/>
      <c r="O13" s="1232"/>
      <c r="P13" s="1232"/>
      <c r="Q13" s="1232"/>
      <c r="R13" s="1232"/>
      <c r="S13" s="1232"/>
      <c r="T13" s="1232"/>
      <c r="U13" s="1232"/>
      <c r="V13" s="1232"/>
      <c r="W13" s="1232" t="s">
        <v>446</v>
      </c>
    </row>
    <row r="14" spans="1:33" ht="14.25" customHeight="1">
      <c r="J14" s="451"/>
      <c r="K14" s="451"/>
      <c r="L14" s="1306" t="s">
        <v>91</v>
      </c>
      <c r="M14" s="1306" t="s">
        <v>602</v>
      </c>
      <c r="N14" s="444"/>
      <c r="O14" s="1307" t="s">
        <v>604</v>
      </c>
      <c r="P14" s="1308"/>
      <c r="Q14" s="1308"/>
      <c r="R14" s="1308"/>
      <c r="S14" s="1308"/>
      <c r="T14" s="1309"/>
      <c r="U14" s="1289" t="s">
        <v>339</v>
      </c>
      <c r="V14" s="1318" t="s">
        <v>274</v>
      </c>
      <c r="W14" s="1232"/>
    </row>
    <row r="15" spans="1:33" ht="14.25" customHeight="1">
      <c r="J15" s="451"/>
      <c r="K15" s="451"/>
      <c r="L15" s="1306"/>
      <c r="M15" s="1306"/>
      <c r="N15" s="443"/>
      <c r="O15" s="1312" t="s">
        <v>603</v>
      </c>
      <c r="P15" s="624"/>
      <c r="Q15" s="624"/>
      <c r="R15" s="1287" t="s">
        <v>615</v>
      </c>
      <c r="S15" s="1287"/>
      <c r="T15" s="1288"/>
      <c r="U15" s="1290"/>
      <c r="V15" s="1318"/>
      <c r="W15" s="1232"/>
    </row>
    <row r="16" spans="1:33" ht="30.75" customHeight="1">
      <c r="J16" s="451"/>
      <c r="K16" s="451"/>
      <c r="L16" s="1306"/>
      <c r="M16" s="1306"/>
      <c r="N16" s="442"/>
      <c r="O16" s="1313"/>
      <c r="P16" s="622"/>
      <c r="Q16" s="623"/>
      <c r="R16" s="506" t="s">
        <v>273</v>
      </c>
      <c r="S16" s="1301" t="s">
        <v>272</v>
      </c>
      <c r="T16" s="1302"/>
      <c r="U16" s="1291"/>
      <c r="V16" s="1318"/>
      <c r="W16" s="1232"/>
    </row>
    <row r="17" spans="1:33">
      <c r="J17" s="451"/>
      <c r="K17" s="459">
        <v>1</v>
      </c>
      <c r="L17" s="606" t="s">
        <v>92</v>
      </c>
      <c r="M17" s="606" t="s">
        <v>48</v>
      </c>
      <c r="N17" s="479" t="s">
        <v>48</v>
      </c>
      <c r="O17" s="607">
        <f ca="1">OFFSET(O17,0,-1)+1</f>
        <v>3</v>
      </c>
      <c r="P17" s="608">
        <f ca="1">OFFSET(P17,0,-1)</f>
        <v>3</v>
      </c>
      <c r="Q17" s="608">
        <f ca="1">OFFSET(Q17,0,-1)</f>
        <v>3</v>
      </c>
      <c r="R17" s="607">
        <f ca="1">OFFSET(R17,0,-1)+1</f>
        <v>4</v>
      </c>
      <c r="S17" s="1321">
        <f ca="1">OFFSET(S17,0,-1)+1</f>
        <v>5</v>
      </c>
      <c r="T17" s="1321"/>
      <c r="U17" s="607">
        <f ca="1">OFFSET(U17,0,-2)+1</f>
        <v>6</v>
      </c>
      <c r="V17" s="608">
        <f ca="1">OFFSET(V17,0,-1)</f>
        <v>6</v>
      </c>
      <c r="W17" s="607">
        <f ca="1">OFFSET(W17,0,-1)+1</f>
        <v>7</v>
      </c>
    </row>
    <row r="18" spans="1:33" ht="22.5">
      <c r="A18" s="1277">
        <v>1</v>
      </c>
      <c r="B18" s="849"/>
      <c r="C18" s="849"/>
      <c r="D18" s="849"/>
      <c r="E18" s="850"/>
      <c r="F18" s="851"/>
      <c r="G18" s="851"/>
      <c r="H18" s="851"/>
      <c r="I18" s="852"/>
      <c r="J18" s="847"/>
      <c r="K18" s="854"/>
      <c r="L18" s="562" t="e">
        <f ca="1">mergeValue(A18)</f>
        <v>#NAME?</v>
      </c>
      <c r="M18" s="610" t="s">
        <v>19</v>
      </c>
      <c r="N18" s="549"/>
      <c r="O18" s="1320"/>
      <c r="P18" s="1320"/>
      <c r="Q18" s="1320"/>
      <c r="R18" s="1320"/>
      <c r="S18" s="1320"/>
      <c r="T18" s="1320"/>
      <c r="U18" s="1320"/>
      <c r="V18" s="1320"/>
      <c r="W18" s="1129" t="s">
        <v>718</v>
      </c>
    </row>
    <row r="19" spans="1:33" ht="22.5">
      <c r="A19" s="1277"/>
      <c r="B19" s="1277">
        <v>1</v>
      </c>
      <c r="C19" s="849"/>
      <c r="D19" s="849"/>
      <c r="E19" s="851"/>
      <c r="F19" s="851"/>
      <c r="G19" s="851"/>
      <c r="H19" s="851"/>
      <c r="I19" s="846"/>
      <c r="J19" s="845"/>
      <c r="K19" s="848"/>
      <c r="L19" s="562" t="e">
        <f ca="1">mergeValue(A19) &amp;"."&amp; mergeValue(B19)</f>
        <v>#NAME?</v>
      </c>
      <c r="M19" s="516" t="s">
        <v>15</v>
      </c>
      <c r="N19" s="549"/>
      <c r="O19" s="1320"/>
      <c r="P19" s="1320"/>
      <c r="Q19" s="1320"/>
      <c r="R19" s="1320"/>
      <c r="S19" s="1320"/>
      <c r="T19" s="1320"/>
      <c r="U19" s="1320"/>
      <c r="V19" s="1320"/>
      <c r="W19" s="1129" t="s">
        <v>459</v>
      </c>
    </row>
    <row r="20" spans="1:33" ht="22.5">
      <c r="A20" s="1277"/>
      <c r="B20" s="1277"/>
      <c r="C20" s="1277">
        <v>1</v>
      </c>
      <c r="D20" s="849"/>
      <c r="E20" s="851"/>
      <c r="F20" s="851"/>
      <c r="G20" s="851"/>
      <c r="H20" s="851"/>
      <c r="I20" s="853"/>
      <c r="J20" s="845"/>
      <c r="K20" s="848"/>
      <c r="L20" s="562" t="e">
        <f ca="1">mergeValue(A20) &amp;"."&amp; mergeValue(B20)&amp;"."&amp; mergeValue(C20)</f>
        <v>#NAME?</v>
      </c>
      <c r="M20" s="517" t="s">
        <v>7</v>
      </c>
      <c r="N20" s="549"/>
      <c r="O20" s="1320"/>
      <c r="P20" s="1320"/>
      <c r="Q20" s="1320"/>
      <c r="R20" s="1320"/>
      <c r="S20" s="1320"/>
      <c r="T20" s="1320"/>
      <c r="U20" s="1320"/>
      <c r="V20" s="1320"/>
      <c r="W20" s="1129" t="s">
        <v>600</v>
      </c>
    </row>
    <row r="21" spans="1:33" ht="22.5">
      <c r="A21" s="1277"/>
      <c r="B21" s="1277"/>
      <c r="C21" s="1277"/>
      <c r="D21" s="1277">
        <v>1</v>
      </c>
      <c r="E21" s="851"/>
      <c r="F21" s="851"/>
      <c r="G21" s="851"/>
      <c r="H21" s="851"/>
      <c r="I21" s="853"/>
      <c r="J21" s="845"/>
      <c r="K21" s="848"/>
      <c r="L21" s="562" t="e">
        <f ca="1">mergeValue(A21) &amp;"."&amp; mergeValue(B21)&amp;"."&amp; mergeValue(C21)&amp;"."&amp; mergeValue(D21)</f>
        <v>#NAME?</v>
      </c>
      <c r="M21" s="518" t="s">
        <v>21</v>
      </c>
      <c r="N21" s="549"/>
      <c r="O21" s="1320"/>
      <c r="P21" s="1320"/>
      <c r="Q21" s="1320"/>
      <c r="R21" s="1320"/>
      <c r="S21" s="1320"/>
      <c r="T21" s="1320"/>
      <c r="U21" s="1320"/>
      <c r="V21" s="1320"/>
      <c r="W21" s="1129" t="s">
        <v>601</v>
      </c>
    </row>
    <row r="22" spans="1:33" ht="78.75">
      <c r="A22" s="1277"/>
      <c r="B22" s="1277"/>
      <c r="C22" s="1277"/>
      <c r="D22" s="1277"/>
      <c r="E22" s="1277">
        <v>1</v>
      </c>
      <c r="F22" s="851"/>
      <c r="G22" s="851"/>
      <c r="H22" s="849">
        <v>1</v>
      </c>
      <c r="I22" s="1277">
        <v>1</v>
      </c>
      <c r="J22" s="851"/>
      <c r="K22" s="856"/>
      <c r="L22" s="562" t="e">
        <f ca="1">mergeValue(A22) &amp;"."&amp; mergeValue(B22)&amp;"."&amp; mergeValue(C22)&amp;"."&amp; mergeValue(D22)&amp;"."&amp; mergeValue(E22)</f>
        <v>#NAME?</v>
      </c>
      <c r="M22" s="524" t="s">
        <v>8</v>
      </c>
      <c r="N22" s="550"/>
      <c r="O22" s="1279"/>
      <c r="P22" s="1279"/>
      <c r="Q22" s="1279"/>
      <c r="R22" s="1279"/>
      <c r="S22" s="1279"/>
      <c r="T22" s="1279"/>
      <c r="U22" s="1279"/>
      <c r="V22" s="1279"/>
      <c r="W22" s="1129" t="s">
        <v>719</v>
      </c>
    </row>
    <row r="23" spans="1:33" ht="33.75">
      <c r="A23" s="1277"/>
      <c r="B23" s="1277"/>
      <c r="C23" s="1277"/>
      <c r="D23" s="1277"/>
      <c r="E23" s="1277"/>
      <c r="F23" s="1277">
        <v>1</v>
      </c>
      <c r="G23" s="849"/>
      <c r="H23" s="849"/>
      <c r="I23" s="1277"/>
      <c r="J23" s="1277">
        <v>1</v>
      </c>
      <c r="K23" s="857"/>
      <c r="L23" s="562" t="e">
        <f ca="1">mergeValue(A23) &amp;"."&amp; mergeValue(B23)&amp;"."&amp; mergeValue(C23)&amp;"."&amp; mergeValue(D23)&amp;"."&amp; mergeValue(E23)&amp;"."&amp; mergeValue(F23)</f>
        <v>#NAME?</v>
      </c>
      <c r="M23" s="525" t="s">
        <v>9</v>
      </c>
      <c r="N23" s="550"/>
      <c r="O23" s="1280"/>
      <c r="P23" s="1281"/>
      <c r="Q23" s="1281"/>
      <c r="R23" s="1281"/>
      <c r="S23" s="1281"/>
      <c r="T23" s="1281"/>
      <c r="U23" s="1281"/>
      <c r="V23" s="1282"/>
      <c r="W23" s="1129" t="s">
        <v>720</v>
      </c>
      <c r="Y23" s="474" t="e">
        <f ca="1">strCheckUnique(Z23:Z26)</f>
        <v>#NAME?</v>
      </c>
      <c r="AA23" s="474" t="str">
        <f>IF(O23="","",O23 &amp; ":_")</f>
        <v/>
      </c>
    </row>
    <row r="24" spans="1:33" ht="122.1" customHeight="1">
      <c r="A24" s="1277"/>
      <c r="B24" s="1277"/>
      <c r="C24" s="1277"/>
      <c r="D24" s="1277"/>
      <c r="E24" s="1277"/>
      <c r="F24" s="1277"/>
      <c r="G24" s="849">
        <v>1</v>
      </c>
      <c r="H24" s="849"/>
      <c r="I24" s="1277"/>
      <c r="J24" s="1277"/>
      <c r="K24" s="857">
        <v>1</v>
      </c>
      <c r="L24" s="562" t="e">
        <f ca="1">mergeValue(A24) &amp;"."&amp; mergeValue(B24)&amp;"."&amp; mergeValue(C24)&amp;"."&amp; mergeValue(D24)&amp;"."&amp; mergeValue(E24)&amp;"."&amp; mergeValue(F24)&amp;"."&amp; mergeValue(G24)</f>
        <v>#NAME?</v>
      </c>
      <c r="M24" s="1088"/>
      <c r="N24" s="555"/>
      <c r="O24" s="1103"/>
      <c r="P24" s="532"/>
      <c r="Q24" s="532"/>
      <c r="R24" s="1283"/>
      <c r="S24" s="1285" t="s">
        <v>83</v>
      </c>
      <c r="T24" s="1283"/>
      <c r="U24" s="1285" t="s">
        <v>84</v>
      </c>
      <c r="V24" s="547"/>
      <c r="W24" s="1295" t="s">
        <v>721</v>
      </c>
      <c r="X24" s="470" t="e">
        <f ca="1">strCheckDate(O25:V25)</f>
        <v>#NAME?</v>
      </c>
      <c r="Y24" s="474"/>
      <c r="Z24" s="474" t="str">
        <f>IF(M24="","",M24 )</f>
        <v/>
      </c>
      <c r="AA24" s="474"/>
      <c r="AB24" s="474"/>
      <c r="AC24" s="474"/>
    </row>
    <row r="25" spans="1:33" ht="11.25" hidden="1">
      <c r="A25" s="1277"/>
      <c r="B25" s="1277"/>
      <c r="C25" s="1277"/>
      <c r="D25" s="1277"/>
      <c r="E25" s="1277"/>
      <c r="F25" s="1277"/>
      <c r="G25" s="849"/>
      <c r="H25" s="849"/>
      <c r="I25" s="1277"/>
      <c r="J25" s="1277"/>
      <c r="K25" s="857"/>
      <c r="L25" s="569"/>
      <c r="M25" s="615"/>
      <c r="N25" s="555"/>
      <c r="O25" s="553"/>
      <c r="P25" s="532"/>
      <c r="Q25" s="553" t="str">
        <f>R24 &amp; "-" &amp; T24</f>
        <v>-</v>
      </c>
      <c r="R25" s="1284"/>
      <c r="S25" s="1285"/>
      <c r="T25" s="1284"/>
      <c r="U25" s="1285"/>
      <c r="V25" s="547"/>
      <c r="W25" s="1296"/>
    </row>
    <row r="26" spans="1:33" s="445" customFormat="1" ht="15" customHeight="1">
      <c r="A26" s="1277"/>
      <c r="B26" s="1277"/>
      <c r="C26" s="1277"/>
      <c r="D26" s="1277"/>
      <c r="E26" s="1277"/>
      <c r="F26" s="1277"/>
      <c r="G26" s="851"/>
      <c r="H26" s="849"/>
      <c r="I26" s="1277"/>
      <c r="J26" s="1277"/>
      <c r="K26" s="856"/>
      <c r="L26" s="508"/>
      <c r="M26" s="527" t="s">
        <v>24</v>
      </c>
      <c r="N26" s="521"/>
      <c r="O26" s="515"/>
      <c r="P26" s="515"/>
      <c r="Q26" s="515"/>
      <c r="R26" s="542"/>
      <c r="S26" s="534"/>
      <c r="T26" s="533"/>
      <c r="U26" s="521"/>
      <c r="V26" s="530"/>
      <c r="W26" s="1297"/>
      <c r="X26" s="471"/>
      <c r="Y26" s="471"/>
      <c r="Z26" s="471"/>
      <c r="AA26" s="471"/>
      <c r="AB26" s="471"/>
      <c r="AC26" s="471"/>
      <c r="AD26" s="471"/>
      <c r="AE26" s="471"/>
      <c r="AF26" s="471"/>
      <c r="AG26" s="471"/>
    </row>
    <row r="27" spans="1:33" s="445" customFormat="1" ht="15" customHeight="1">
      <c r="A27" s="1277"/>
      <c r="B27" s="1277"/>
      <c r="C27" s="1277"/>
      <c r="D27" s="1277"/>
      <c r="E27" s="1277"/>
      <c r="F27" s="851"/>
      <c r="G27" s="851"/>
      <c r="H27" s="849"/>
      <c r="I27" s="1277"/>
      <c r="J27" s="851"/>
      <c r="K27" s="856"/>
      <c r="L27" s="508"/>
      <c r="M27" s="526" t="s">
        <v>10</v>
      </c>
      <c r="N27" s="520"/>
      <c r="O27" s="515"/>
      <c r="P27" s="515"/>
      <c r="Q27" s="515"/>
      <c r="R27" s="542"/>
      <c r="S27" s="534"/>
      <c r="T27" s="533"/>
      <c r="U27" s="520"/>
      <c r="V27" s="534"/>
      <c r="W27" s="530"/>
      <c r="X27" s="471"/>
      <c r="Y27" s="471"/>
      <c r="Z27" s="471"/>
      <c r="AA27" s="471"/>
      <c r="AB27" s="471"/>
      <c r="AC27" s="471"/>
      <c r="AD27" s="471"/>
      <c r="AE27" s="471"/>
      <c r="AF27" s="471"/>
      <c r="AG27" s="471"/>
    </row>
    <row r="28" spans="1:33" s="445" customFormat="1" ht="15" customHeight="1">
      <c r="A28" s="1277"/>
      <c r="B28" s="1277"/>
      <c r="C28" s="1277"/>
      <c r="D28" s="1277"/>
      <c r="E28" s="855"/>
      <c r="F28" s="851"/>
      <c r="G28" s="851"/>
      <c r="H28" s="851"/>
      <c r="I28" s="847"/>
      <c r="J28" s="844"/>
      <c r="K28" s="854"/>
      <c r="L28" s="508"/>
      <c r="M28" s="521" t="s">
        <v>11</v>
      </c>
      <c r="N28" s="519"/>
      <c r="O28" s="515"/>
      <c r="P28" s="515"/>
      <c r="Q28" s="515"/>
      <c r="R28" s="542"/>
      <c r="S28" s="534"/>
      <c r="T28" s="533"/>
      <c r="U28" s="519"/>
      <c r="V28" s="534"/>
      <c r="W28" s="530"/>
      <c r="X28" s="471"/>
      <c r="Y28" s="471"/>
      <c r="Z28" s="471"/>
      <c r="AA28" s="471"/>
      <c r="AB28" s="471"/>
      <c r="AC28" s="471"/>
      <c r="AD28" s="471"/>
      <c r="AE28" s="471"/>
      <c r="AF28" s="471"/>
      <c r="AG28" s="471"/>
    </row>
    <row r="29" spans="1:33" s="445" customFormat="1" ht="15" customHeight="1">
      <c r="A29" s="1277"/>
      <c r="B29" s="1277"/>
      <c r="C29" s="1277"/>
      <c r="D29" s="855"/>
      <c r="E29" s="855"/>
      <c r="F29" s="851"/>
      <c r="G29" s="851"/>
      <c r="H29" s="851"/>
      <c r="I29" s="847"/>
      <c r="J29" s="844"/>
      <c r="K29" s="854"/>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row>
    <row r="30" spans="1:33" s="445" customFormat="1" ht="15" customHeight="1">
      <c r="A30" s="1277"/>
      <c r="B30" s="1277"/>
      <c r="C30" s="855"/>
      <c r="D30" s="855"/>
      <c r="E30" s="855"/>
      <c r="F30" s="855"/>
      <c r="G30" s="860"/>
      <c r="H30" s="847"/>
      <c r="I30" s="858"/>
      <c r="J30" s="844"/>
      <c r="K30" s="859"/>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row>
    <row r="31" spans="1:33" s="445" customFormat="1" ht="15" customHeight="1">
      <c r="A31" s="1277"/>
      <c r="B31" s="855"/>
      <c r="C31" s="855"/>
      <c r="D31" s="855"/>
      <c r="E31" s="855"/>
      <c r="F31" s="855"/>
      <c r="G31" s="860"/>
      <c r="H31" s="847"/>
      <c r="I31" s="847"/>
      <c r="J31" s="844"/>
      <c r="K31" s="854"/>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row>
    <row r="32" spans="1:33" s="445" customFormat="1" ht="15" customHeight="1">
      <c r="A32" s="843"/>
      <c r="B32" s="843"/>
      <c r="C32" s="843"/>
      <c r="D32" s="843"/>
      <c r="E32" s="843"/>
      <c r="F32" s="843"/>
      <c r="G32" s="843"/>
      <c r="H32" s="843"/>
      <c r="I32" s="843"/>
      <c r="J32" s="843"/>
      <c r="K32" s="843"/>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row>
    <row r="33" spans="12:23" ht="3" customHeight="1">
      <c r="L33" s="455"/>
      <c r="M33" s="455"/>
      <c r="N33" s="455"/>
      <c r="O33" s="455"/>
      <c r="P33" s="455"/>
      <c r="Q33" s="455"/>
      <c r="R33" s="455"/>
      <c r="S33" s="455"/>
      <c r="T33" s="455"/>
      <c r="U33" s="455"/>
    </row>
    <row r="34" spans="12:23" ht="133.5" customHeight="1">
      <c r="L34" s="1">
        <v>1</v>
      </c>
      <c r="M34" s="1270" t="s">
        <v>722</v>
      </c>
      <c r="N34" s="1270"/>
      <c r="O34" s="1270"/>
      <c r="P34" s="1270"/>
      <c r="Q34" s="1270"/>
      <c r="R34" s="1270"/>
      <c r="S34" s="1270"/>
      <c r="T34" s="1270"/>
      <c r="U34" s="1270"/>
      <c r="V34" s="1270"/>
      <c r="W34" s="1270"/>
    </row>
  </sheetData>
  <sheetProtection password="FA9C" sheet="1" objects="1" scenarios="1" formatColumns="0" formatRows="0"/>
  <dataConsolidate/>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WWE983058:WWE98306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TO18:TO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ADK18:ADK24">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list" allowBlank="1" showInputMessage="1" errorTitle="Ошибка" error="Выберите значение из списка" prompt="Выберите значение из списка" sqref="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I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TE24">
      <formula1>kind_of_heat_transfer</formula1>
    </dataValidation>
    <dataValidation type="decimal" allowBlank="1" showErrorMessage="1" errorTitle="Ошибка" error="Допускается ввод только неотрицательных чисел!" sqref="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JK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TG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ADI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JQ24 TM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4">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50</v>
      </c>
    </row>
    <row r="2" spans="1:20" ht="22.5">
      <c r="F2" s="1271" t="s">
        <v>470</v>
      </c>
      <c r="G2" s="1272"/>
      <c r="H2" s="1273"/>
      <c r="I2" s="609"/>
    </row>
    <row r="3" spans="1:20" ht="3" customHeight="1"/>
    <row r="4" spans="1:20" s="539" customFormat="1" ht="11.25">
      <c r="A4" s="559"/>
      <c r="B4" s="559"/>
      <c r="C4" s="559"/>
      <c r="D4" s="559"/>
      <c r="F4" s="1232" t="s">
        <v>445</v>
      </c>
      <c r="G4" s="1232"/>
      <c r="H4" s="1232"/>
      <c r="I4" s="1274"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4"/>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05.05.2022</v>
      </c>
      <c r="I7" s="550" t="s">
        <v>472</v>
      </c>
      <c r="J7" s="584"/>
      <c r="K7" s="559"/>
      <c r="L7" s="559"/>
      <c r="M7" s="559"/>
      <c r="N7" s="559"/>
      <c r="O7" s="559"/>
      <c r="P7" s="559"/>
      <c r="Q7" s="559"/>
      <c r="R7" s="559"/>
      <c r="S7" s="559"/>
      <c r="T7" s="559"/>
    </row>
    <row r="8" spans="1:20" s="539" customFormat="1" ht="45">
      <c r="A8" s="1275">
        <v>1</v>
      </c>
      <c r="B8" s="559"/>
      <c r="C8" s="559"/>
      <c r="D8" s="559"/>
      <c r="F8" s="585" t="e">
        <f ca="1">"2." &amp;mergeValue(A8)</f>
        <v>#NAME?</v>
      </c>
      <c r="G8" s="601" t="s">
        <v>473</v>
      </c>
      <c r="H8" s="573"/>
      <c r="I8" s="550" t="s">
        <v>568</v>
      </c>
      <c r="J8" s="584"/>
      <c r="K8" s="559"/>
      <c r="L8" s="559"/>
      <c r="M8" s="559"/>
      <c r="N8" s="559"/>
      <c r="O8" s="559"/>
      <c r="P8" s="559"/>
      <c r="Q8" s="559"/>
      <c r="R8" s="559"/>
      <c r="S8" s="559"/>
      <c r="T8" s="559"/>
    </row>
    <row r="9" spans="1:20" s="539" customFormat="1" ht="22.5">
      <c r="A9" s="1275"/>
      <c r="B9" s="559"/>
      <c r="C9" s="559"/>
      <c r="D9" s="559"/>
      <c r="F9" s="585" t="e">
        <f ca="1">"3." &amp;mergeValue(A9)</f>
        <v>#NAME?</v>
      </c>
      <c r="G9" s="601" t="s">
        <v>474</v>
      </c>
      <c r="H9" s="573"/>
      <c r="I9" s="550" t="s">
        <v>566</v>
      </c>
      <c r="J9" s="584"/>
      <c r="K9" s="559"/>
      <c r="L9" s="559"/>
      <c r="M9" s="559"/>
      <c r="N9" s="559"/>
      <c r="O9" s="559"/>
      <c r="P9" s="559"/>
      <c r="Q9" s="559"/>
      <c r="R9" s="559"/>
      <c r="S9" s="559"/>
      <c r="T9" s="559"/>
    </row>
    <row r="10" spans="1:20" s="539" customFormat="1" ht="22.5">
      <c r="A10" s="1275"/>
      <c r="B10" s="559"/>
      <c r="C10" s="559"/>
      <c r="D10" s="559"/>
      <c r="F10" s="585" t="e">
        <f ca="1">"4."&amp;mergeValue(A10)</f>
        <v>#NAME?</v>
      </c>
      <c r="G10" s="601" t="s">
        <v>475</v>
      </c>
      <c r="H10" s="574" t="s">
        <v>449</v>
      </c>
      <c r="I10" s="550"/>
      <c r="J10" s="584"/>
      <c r="K10" s="559"/>
      <c r="L10" s="559"/>
      <c r="M10" s="559"/>
      <c r="N10" s="559"/>
      <c r="O10" s="559"/>
      <c r="P10" s="559"/>
      <c r="Q10" s="559"/>
      <c r="R10" s="559"/>
      <c r="S10" s="559"/>
      <c r="T10" s="559"/>
    </row>
    <row r="11" spans="1:20" s="539" customFormat="1" ht="18.75">
      <c r="A11" s="1275"/>
      <c r="B11" s="1275">
        <v>1</v>
      </c>
      <c r="C11" s="592"/>
      <c r="D11" s="592"/>
      <c r="F11" s="585" t="e">
        <f ca="1">"4."&amp;mergeValue(A11) &amp;"."&amp;mergeValue(B11)</f>
        <v>#NAME?</v>
      </c>
      <c r="G11" s="580" t="s">
        <v>570</v>
      </c>
      <c r="H11" s="573" t="str">
        <f>IF(region_name="","",region_name)</f>
        <v>Республика Татарстан</v>
      </c>
      <c r="I11" s="550" t="s">
        <v>478</v>
      </c>
      <c r="J11" s="584"/>
      <c r="K11" s="559"/>
      <c r="L11" s="559"/>
      <c r="M11" s="559"/>
      <c r="N11" s="559"/>
      <c r="O11" s="559"/>
      <c r="P11" s="559"/>
      <c r="Q11" s="559"/>
      <c r="R11" s="559"/>
      <c r="S11" s="559"/>
      <c r="T11" s="559"/>
    </row>
    <row r="12" spans="1:20" s="539" customFormat="1" ht="22.5">
      <c r="A12" s="1275"/>
      <c r="B12" s="1275"/>
      <c r="C12" s="1275">
        <v>1</v>
      </c>
      <c r="D12" s="592"/>
      <c r="F12" s="585" t="e">
        <f ca="1">"4."&amp;mergeValue(A12) &amp;"."&amp;mergeValue(B12)&amp;"."&amp;mergeValue(C12)</f>
        <v>#NAME?</v>
      </c>
      <c r="G12" s="591" t="s">
        <v>476</v>
      </c>
      <c r="H12" s="573"/>
      <c r="I12" s="550" t="s">
        <v>479</v>
      </c>
      <c r="J12" s="584"/>
      <c r="K12" s="559"/>
      <c r="L12" s="559"/>
      <c r="M12" s="559"/>
      <c r="N12" s="559"/>
      <c r="O12" s="559"/>
      <c r="P12" s="559"/>
      <c r="Q12" s="559"/>
      <c r="R12" s="559"/>
      <c r="S12" s="559"/>
      <c r="T12" s="559"/>
    </row>
    <row r="13" spans="1:20" s="539" customFormat="1" ht="39" customHeight="1">
      <c r="A13" s="1275"/>
      <c r="B13" s="1275"/>
      <c r="C13" s="1275"/>
      <c r="D13" s="592">
        <v>1</v>
      </c>
      <c r="F13" s="585" t="e">
        <f ca="1">"4."&amp;mergeValue(A13) &amp;"."&amp;mergeValue(B13)&amp;"."&amp;mergeValue(C13)&amp;"."&amp;mergeValue(D13)</f>
        <v>#NAME?</v>
      </c>
      <c r="G13" s="602" t="s">
        <v>477</v>
      </c>
      <c r="H13" s="573"/>
      <c r="I13" s="1276" t="s">
        <v>569</v>
      </c>
      <c r="J13" s="584"/>
      <c r="K13" s="559"/>
      <c r="L13" s="559"/>
      <c r="M13" s="559"/>
      <c r="N13" s="559"/>
      <c r="O13" s="559"/>
      <c r="P13" s="559"/>
      <c r="Q13" s="559"/>
      <c r="R13" s="559"/>
      <c r="S13" s="559"/>
      <c r="T13" s="559"/>
    </row>
    <row r="14" spans="1:20" s="539" customFormat="1" ht="18.75">
      <c r="A14" s="1275"/>
      <c r="B14" s="1275"/>
      <c r="C14" s="1275"/>
      <c r="D14" s="592"/>
      <c r="F14" s="588"/>
      <c r="G14" s="520" t="s">
        <v>4</v>
      </c>
      <c r="H14" s="593"/>
      <c r="I14" s="1276"/>
      <c r="J14" s="584"/>
      <c r="K14" s="559"/>
      <c r="L14" s="559"/>
      <c r="M14" s="559"/>
      <c r="N14" s="559"/>
      <c r="O14" s="559"/>
      <c r="P14" s="559"/>
      <c r="Q14" s="559"/>
      <c r="R14" s="559"/>
      <c r="S14" s="559"/>
      <c r="T14" s="559"/>
    </row>
    <row r="15" spans="1:20" s="539" customFormat="1" ht="18.75">
      <c r="A15" s="1275"/>
      <c r="B15" s="1275"/>
      <c r="C15" s="592"/>
      <c r="D15" s="592"/>
      <c r="F15" s="603"/>
      <c r="G15" s="546" t="s">
        <v>401</v>
      </c>
      <c r="H15" s="604"/>
      <c r="I15" s="605"/>
      <c r="J15" s="584"/>
      <c r="K15" s="559"/>
      <c r="L15" s="559"/>
      <c r="M15" s="559"/>
      <c r="N15" s="559"/>
      <c r="O15" s="559"/>
      <c r="P15" s="559"/>
      <c r="Q15" s="559"/>
      <c r="R15" s="559"/>
      <c r="S15" s="559"/>
      <c r="T15" s="559"/>
    </row>
    <row r="16" spans="1:20" s="539" customFormat="1" ht="18.75">
      <c r="A16" s="1275"/>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0" t="s">
        <v>571</v>
      </c>
      <c r="H19" s="1270"/>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3.7109375" style="493" customWidth="1"/>
    <col min="16" max="17" width="1.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35" width="10.5703125" style="554"/>
    <col min="36" max="256" width="10.5703125" style="493"/>
    <col min="257" max="264" width="0" style="493" hidden="1" customWidth="1"/>
    <col min="265" max="267" width="3.7109375" style="493" customWidth="1"/>
    <col min="268" max="268" width="12.7109375" style="493" customWidth="1"/>
    <col min="269" max="269" width="47.42578125" style="493" customWidth="1"/>
    <col min="270" max="273" width="0" style="493" hidden="1" customWidth="1"/>
    <col min="274" max="274" width="11.7109375" style="493" customWidth="1"/>
    <col min="275" max="275" width="6.42578125" style="493" bestFit="1" customWidth="1"/>
    <col min="276" max="276" width="11.7109375" style="493" customWidth="1"/>
    <col min="277" max="277" width="0" style="493" hidden="1" customWidth="1"/>
    <col min="278" max="278" width="3.7109375" style="493" customWidth="1"/>
    <col min="279" max="279" width="11.140625" style="493" bestFit="1" customWidth="1"/>
    <col min="280" max="512" width="10.5703125" style="493"/>
    <col min="513" max="520" width="0" style="493" hidden="1" customWidth="1"/>
    <col min="521" max="523" width="3.7109375" style="493" customWidth="1"/>
    <col min="524" max="524" width="12.7109375" style="493" customWidth="1"/>
    <col min="525" max="525" width="47.42578125" style="493" customWidth="1"/>
    <col min="526" max="529" width="0" style="493" hidden="1" customWidth="1"/>
    <col min="530" max="530" width="11.7109375" style="493" customWidth="1"/>
    <col min="531" max="531" width="6.42578125" style="493" bestFit="1" customWidth="1"/>
    <col min="532" max="532" width="11.7109375" style="493" customWidth="1"/>
    <col min="533" max="533" width="0" style="493" hidden="1" customWidth="1"/>
    <col min="534" max="534" width="3.7109375" style="493" customWidth="1"/>
    <col min="535" max="535" width="11.140625" style="493" bestFit="1" customWidth="1"/>
    <col min="536" max="768" width="10.5703125" style="493"/>
    <col min="769" max="776" width="0" style="493" hidden="1" customWidth="1"/>
    <col min="777" max="779" width="3.7109375" style="493" customWidth="1"/>
    <col min="780" max="780" width="12.7109375" style="493" customWidth="1"/>
    <col min="781" max="781" width="47.42578125" style="493" customWidth="1"/>
    <col min="782" max="785" width="0" style="493" hidden="1" customWidth="1"/>
    <col min="786" max="786" width="11.7109375" style="493" customWidth="1"/>
    <col min="787" max="787" width="6.42578125" style="493" bestFit="1" customWidth="1"/>
    <col min="788" max="788" width="11.7109375" style="493" customWidth="1"/>
    <col min="789" max="789" width="0" style="493" hidden="1" customWidth="1"/>
    <col min="790" max="790" width="3.7109375" style="493" customWidth="1"/>
    <col min="791" max="791" width="11.140625" style="493" bestFit="1" customWidth="1"/>
    <col min="792" max="1024" width="10.5703125" style="493"/>
    <col min="1025" max="1032" width="0" style="493" hidden="1" customWidth="1"/>
    <col min="1033" max="1035" width="3.7109375" style="493" customWidth="1"/>
    <col min="1036" max="1036" width="12.7109375" style="493" customWidth="1"/>
    <col min="1037" max="1037" width="47.42578125" style="493" customWidth="1"/>
    <col min="1038" max="1041" width="0" style="493" hidden="1" customWidth="1"/>
    <col min="1042" max="1042" width="11.7109375" style="493" customWidth="1"/>
    <col min="1043" max="1043" width="6.42578125" style="493" bestFit="1" customWidth="1"/>
    <col min="1044" max="1044" width="11.7109375" style="493" customWidth="1"/>
    <col min="1045" max="1045" width="0" style="493" hidden="1" customWidth="1"/>
    <col min="1046" max="1046" width="3.7109375" style="493" customWidth="1"/>
    <col min="1047" max="1047" width="11.140625" style="493" bestFit="1" customWidth="1"/>
    <col min="1048" max="1280" width="10.5703125" style="493"/>
    <col min="1281" max="1288" width="0" style="493" hidden="1" customWidth="1"/>
    <col min="1289" max="1291" width="3.7109375" style="493" customWidth="1"/>
    <col min="1292" max="1292" width="12.7109375" style="493" customWidth="1"/>
    <col min="1293" max="1293" width="47.42578125" style="493" customWidth="1"/>
    <col min="1294" max="1297" width="0" style="493" hidden="1" customWidth="1"/>
    <col min="1298" max="1298" width="11.7109375" style="493" customWidth="1"/>
    <col min="1299" max="1299" width="6.42578125" style="493" bestFit="1" customWidth="1"/>
    <col min="1300" max="1300" width="11.7109375" style="493" customWidth="1"/>
    <col min="1301" max="1301" width="0" style="493" hidden="1" customWidth="1"/>
    <col min="1302" max="1302" width="3.7109375" style="493" customWidth="1"/>
    <col min="1303" max="1303" width="11.140625" style="493" bestFit="1" customWidth="1"/>
    <col min="1304" max="1536" width="10.5703125" style="493"/>
    <col min="1537" max="1544" width="0" style="493" hidden="1" customWidth="1"/>
    <col min="1545" max="1547" width="3.7109375" style="493" customWidth="1"/>
    <col min="1548" max="1548" width="12.7109375" style="493" customWidth="1"/>
    <col min="1549" max="1549" width="47.42578125" style="493" customWidth="1"/>
    <col min="1550" max="1553" width="0" style="493" hidden="1" customWidth="1"/>
    <col min="1554" max="1554" width="11.7109375" style="493" customWidth="1"/>
    <col min="1555" max="1555" width="6.42578125" style="493" bestFit="1" customWidth="1"/>
    <col min="1556" max="1556" width="11.7109375" style="493" customWidth="1"/>
    <col min="1557" max="1557" width="0" style="493" hidden="1" customWidth="1"/>
    <col min="1558" max="1558" width="3.7109375" style="493" customWidth="1"/>
    <col min="1559" max="1559" width="11.140625" style="493" bestFit="1" customWidth="1"/>
    <col min="1560" max="1792" width="10.5703125" style="493"/>
    <col min="1793" max="1800" width="0" style="493" hidden="1" customWidth="1"/>
    <col min="1801" max="1803" width="3.7109375" style="493" customWidth="1"/>
    <col min="1804" max="1804" width="12.7109375" style="493" customWidth="1"/>
    <col min="1805" max="1805" width="47.42578125" style="493" customWidth="1"/>
    <col min="1806" max="1809" width="0" style="493" hidden="1" customWidth="1"/>
    <col min="1810" max="1810" width="11.7109375" style="493" customWidth="1"/>
    <col min="1811" max="1811" width="6.42578125" style="493" bestFit="1" customWidth="1"/>
    <col min="1812" max="1812" width="11.7109375" style="493" customWidth="1"/>
    <col min="1813" max="1813" width="0" style="493" hidden="1" customWidth="1"/>
    <col min="1814" max="1814" width="3.7109375" style="493" customWidth="1"/>
    <col min="1815" max="1815" width="11.140625" style="493" bestFit="1" customWidth="1"/>
    <col min="1816" max="2048" width="10.5703125" style="493"/>
    <col min="2049" max="2056" width="0" style="493" hidden="1" customWidth="1"/>
    <col min="2057" max="2059" width="3.7109375" style="493" customWidth="1"/>
    <col min="2060" max="2060" width="12.7109375" style="493" customWidth="1"/>
    <col min="2061" max="2061" width="47.42578125" style="493" customWidth="1"/>
    <col min="2062" max="2065" width="0" style="493" hidden="1" customWidth="1"/>
    <col min="2066" max="2066" width="11.7109375" style="493" customWidth="1"/>
    <col min="2067" max="2067" width="6.42578125" style="493" bestFit="1" customWidth="1"/>
    <col min="2068" max="2068" width="11.7109375" style="493" customWidth="1"/>
    <col min="2069" max="2069" width="0" style="493" hidden="1" customWidth="1"/>
    <col min="2070" max="2070" width="3.7109375" style="493" customWidth="1"/>
    <col min="2071" max="2071" width="11.140625" style="493" bestFit="1" customWidth="1"/>
    <col min="2072" max="2304" width="10.5703125" style="493"/>
    <col min="2305" max="2312" width="0" style="493" hidden="1" customWidth="1"/>
    <col min="2313" max="2315" width="3.7109375" style="493" customWidth="1"/>
    <col min="2316" max="2316" width="12.7109375" style="493" customWidth="1"/>
    <col min="2317" max="2317" width="47.42578125" style="493" customWidth="1"/>
    <col min="2318" max="2321" width="0" style="493" hidden="1" customWidth="1"/>
    <col min="2322" max="2322" width="11.7109375" style="493" customWidth="1"/>
    <col min="2323" max="2323" width="6.42578125" style="493" bestFit="1" customWidth="1"/>
    <col min="2324" max="2324" width="11.7109375" style="493" customWidth="1"/>
    <col min="2325" max="2325" width="0" style="493" hidden="1" customWidth="1"/>
    <col min="2326" max="2326" width="3.7109375" style="493" customWidth="1"/>
    <col min="2327" max="2327" width="11.140625" style="493" bestFit="1" customWidth="1"/>
    <col min="2328" max="2560" width="10.5703125" style="493"/>
    <col min="2561" max="2568" width="0" style="493" hidden="1" customWidth="1"/>
    <col min="2569" max="2571" width="3.7109375" style="493" customWidth="1"/>
    <col min="2572" max="2572" width="12.7109375" style="493" customWidth="1"/>
    <col min="2573" max="2573" width="47.42578125" style="493" customWidth="1"/>
    <col min="2574" max="2577" width="0" style="493" hidden="1" customWidth="1"/>
    <col min="2578" max="2578" width="11.7109375" style="493" customWidth="1"/>
    <col min="2579" max="2579" width="6.42578125" style="493" bestFit="1" customWidth="1"/>
    <col min="2580" max="2580" width="11.7109375" style="493" customWidth="1"/>
    <col min="2581" max="2581" width="0" style="493" hidden="1" customWidth="1"/>
    <col min="2582" max="2582" width="3.7109375" style="493" customWidth="1"/>
    <col min="2583" max="2583" width="11.140625" style="493" bestFit="1" customWidth="1"/>
    <col min="2584" max="2816" width="10.5703125" style="493"/>
    <col min="2817" max="2824" width="0" style="493" hidden="1" customWidth="1"/>
    <col min="2825" max="2827" width="3.7109375" style="493" customWidth="1"/>
    <col min="2828" max="2828" width="12.7109375" style="493" customWidth="1"/>
    <col min="2829" max="2829" width="47.42578125" style="493" customWidth="1"/>
    <col min="2830" max="2833" width="0" style="493" hidden="1" customWidth="1"/>
    <col min="2834" max="2834" width="11.7109375" style="493" customWidth="1"/>
    <col min="2835" max="2835" width="6.42578125" style="493" bestFit="1" customWidth="1"/>
    <col min="2836" max="2836" width="11.7109375" style="493" customWidth="1"/>
    <col min="2837" max="2837" width="0" style="493" hidden="1" customWidth="1"/>
    <col min="2838" max="2838" width="3.7109375" style="493" customWidth="1"/>
    <col min="2839" max="2839" width="11.140625" style="493" bestFit="1" customWidth="1"/>
    <col min="2840" max="3072" width="10.5703125" style="493"/>
    <col min="3073" max="3080" width="0" style="493" hidden="1" customWidth="1"/>
    <col min="3081" max="3083" width="3.7109375" style="493" customWidth="1"/>
    <col min="3084" max="3084" width="12.7109375" style="493" customWidth="1"/>
    <col min="3085" max="3085" width="47.42578125" style="493" customWidth="1"/>
    <col min="3086" max="3089" width="0" style="493" hidden="1" customWidth="1"/>
    <col min="3090" max="3090" width="11.7109375" style="493" customWidth="1"/>
    <col min="3091" max="3091" width="6.42578125" style="493" bestFit="1" customWidth="1"/>
    <col min="3092" max="3092" width="11.7109375" style="493" customWidth="1"/>
    <col min="3093" max="3093" width="0" style="493" hidden="1" customWidth="1"/>
    <col min="3094" max="3094" width="3.7109375" style="493" customWidth="1"/>
    <col min="3095" max="3095" width="11.140625" style="493" bestFit="1" customWidth="1"/>
    <col min="3096" max="3328" width="10.5703125" style="493"/>
    <col min="3329" max="3336" width="0" style="493" hidden="1" customWidth="1"/>
    <col min="3337" max="3339" width="3.7109375" style="493" customWidth="1"/>
    <col min="3340" max="3340" width="12.7109375" style="493" customWidth="1"/>
    <col min="3341" max="3341" width="47.42578125" style="493" customWidth="1"/>
    <col min="3342" max="3345" width="0" style="493" hidden="1" customWidth="1"/>
    <col min="3346" max="3346" width="11.7109375" style="493" customWidth="1"/>
    <col min="3347" max="3347" width="6.42578125" style="493" bestFit="1" customWidth="1"/>
    <col min="3348" max="3348" width="11.7109375" style="493" customWidth="1"/>
    <col min="3349" max="3349" width="0" style="493" hidden="1" customWidth="1"/>
    <col min="3350" max="3350" width="3.7109375" style="493" customWidth="1"/>
    <col min="3351" max="3351" width="11.140625" style="493" bestFit="1" customWidth="1"/>
    <col min="3352" max="3584" width="10.5703125" style="493"/>
    <col min="3585" max="3592" width="0" style="493" hidden="1" customWidth="1"/>
    <col min="3593" max="3595" width="3.7109375" style="493" customWidth="1"/>
    <col min="3596" max="3596" width="12.7109375" style="493" customWidth="1"/>
    <col min="3597" max="3597" width="47.42578125" style="493" customWidth="1"/>
    <col min="3598" max="3601" width="0" style="493" hidden="1" customWidth="1"/>
    <col min="3602" max="3602" width="11.7109375" style="493" customWidth="1"/>
    <col min="3603" max="3603" width="6.42578125" style="493" bestFit="1" customWidth="1"/>
    <col min="3604" max="3604" width="11.7109375" style="493" customWidth="1"/>
    <col min="3605" max="3605" width="0" style="493" hidden="1" customWidth="1"/>
    <col min="3606" max="3606" width="3.7109375" style="493" customWidth="1"/>
    <col min="3607" max="3607" width="11.140625" style="493" bestFit="1" customWidth="1"/>
    <col min="3608" max="3840" width="10.5703125" style="493"/>
    <col min="3841" max="3848" width="0" style="493" hidden="1" customWidth="1"/>
    <col min="3849" max="3851" width="3.7109375" style="493" customWidth="1"/>
    <col min="3852" max="3852" width="12.7109375" style="493" customWidth="1"/>
    <col min="3853" max="3853" width="47.42578125" style="493" customWidth="1"/>
    <col min="3854" max="3857" width="0" style="493" hidden="1" customWidth="1"/>
    <col min="3858" max="3858" width="11.7109375" style="493" customWidth="1"/>
    <col min="3859" max="3859" width="6.42578125" style="493" bestFit="1" customWidth="1"/>
    <col min="3860" max="3860" width="11.7109375" style="493" customWidth="1"/>
    <col min="3861" max="3861" width="0" style="493" hidden="1" customWidth="1"/>
    <col min="3862" max="3862" width="3.7109375" style="493" customWidth="1"/>
    <col min="3863" max="3863" width="11.140625" style="493" bestFit="1" customWidth="1"/>
    <col min="3864" max="4096" width="10.5703125" style="493"/>
    <col min="4097" max="4104" width="0" style="493" hidden="1" customWidth="1"/>
    <col min="4105" max="4107" width="3.7109375" style="493" customWidth="1"/>
    <col min="4108" max="4108" width="12.7109375" style="493" customWidth="1"/>
    <col min="4109" max="4109" width="47.42578125" style="493" customWidth="1"/>
    <col min="4110" max="4113" width="0" style="493" hidden="1" customWidth="1"/>
    <col min="4114" max="4114" width="11.7109375" style="493" customWidth="1"/>
    <col min="4115" max="4115" width="6.42578125" style="493" bestFit="1" customWidth="1"/>
    <col min="4116" max="4116" width="11.7109375" style="493" customWidth="1"/>
    <col min="4117" max="4117" width="0" style="493" hidden="1" customWidth="1"/>
    <col min="4118" max="4118" width="3.7109375" style="493" customWidth="1"/>
    <col min="4119" max="4119" width="11.140625" style="493" bestFit="1" customWidth="1"/>
    <col min="4120" max="4352" width="10.5703125" style="493"/>
    <col min="4353" max="4360" width="0" style="493" hidden="1" customWidth="1"/>
    <col min="4361" max="4363" width="3.7109375" style="493" customWidth="1"/>
    <col min="4364" max="4364" width="12.7109375" style="493" customWidth="1"/>
    <col min="4365" max="4365" width="47.42578125" style="493" customWidth="1"/>
    <col min="4366" max="4369" width="0" style="493" hidden="1" customWidth="1"/>
    <col min="4370" max="4370" width="11.7109375" style="493" customWidth="1"/>
    <col min="4371" max="4371" width="6.42578125" style="493" bestFit="1" customWidth="1"/>
    <col min="4372" max="4372" width="11.7109375" style="493" customWidth="1"/>
    <col min="4373" max="4373" width="0" style="493" hidden="1" customWidth="1"/>
    <col min="4374" max="4374" width="3.7109375" style="493" customWidth="1"/>
    <col min="4375" max="4375" width="11.140625" style="493" bestFit="1" customWidth="1"/>
    <col min="4376" max="4608" width="10.5703125" style="493"/>
    <col min="4609" max="4616" width="0" style="493" hidden="1" customWidth="1"/>
    <col min="4617" max="4619" width="3.7109375" style="493" customWidth="1"/>
    <col min="4620" max="4620" width="12.7109375" style="493" customWidth="1"/>
    <col min="4621" max="4621" width="47.42578125" style="493" customWidth="1"/>
    <col min="4622" max="4625" width="0" style="493" hidden="1" customWidth="1"/>
    <col min="4626" max="4626" width="11.7109375" style="493" customWidth="1"/>
    <col min="4627" max="4627" width="6.42578125" style="493" bestFit="1" customWidth="1"/>
    <col min="4628" max="4628" width="11.7109375" style="493" customWidth="1"/>
    <col min="4629" max="4629" width="0" style="493" hidden="1" customWidth="1"/>
    <col min="4630" max="4630" width="3.7109375" style="493" customWidth="1"/>
    <col min="4631" max="4631" width="11.140625" style="493" bestFit="1" customWidth="1"/>
    <col min="4632" max="4864" width="10.5703125" style="493"/>
    <col min="4865" max="4872" width="0" style="493" hidden="1" customWidth="1"/>
    <col min="4873" max="4875" width="3.7109375" style="493" customWidth="1"/>
    <col min="4876" max="4876" width="12.7109375" style="493" customWidth="1"/>
    <col min="4877" max="4877" width="47.42578125" style="493" customWidth="1"/>
    <col min="4878" max="4881" width="0" style="493" hidden="1" customWidth="1"/>
    <col min="4882" max="4882" width="11.7109375" style="493" customWidth="1"/>
    <col min="4883" max="4883" width="6.42578125" style="493" bestFit="1" customWidth="1"/>
    <col min="4884" max="4884" width="11.7109375" style="493" customWidth="1"/>
    <col min="4885" max="4885" width="0" style="493" hidden="1" customWidth="1"/>
    <col min="4886" max="4886" width="3.7109375" style="493" customWidth="1"/>
    <col min="4887" max="4887" width="11.140625" style="493" bestFit="1" customWidth="1"/>
    <col min="4888" max="5120" width="10.5703125" style="493"/>
    <col min="5121" max="5128" width="0" style="493" hidden="1" customWidth="1"/>
    <col min="5129" max="5131" width="3.7109375" style="493" customWidth="1"/>
    <col min="5132" max="5132" width="12.7109375" style="493" customWidth="1"/>
    <col min="5133" max="5133" width="47.42578125" style="493" customWidth="1"/>
    <col min="5134" max="5137" width="0" style="493" hidden="1" customWidth="1"/>
    <col min="5138" max="5138" width="11.7109375" style="493" customWidth="1"/>
    <col min="5139" max="5139" width="6.42578125" style="493" bestFit="1" customWidth="1"/>
    <col min="5140" max="5140" width="11.7109375" style="493" customWidth="1"/>
    <col min="5141" max="5141" width="0" style="493" hidden="1" customWidth="1"/>
    <col min="5142" max="5142" width="3.7109375" style="493" customWidth="1"/>
    <col min="5143" max="5143" width="11.140625" style="493" bestFit="1" customWidth="1"/>
    <col min="5144" max="5376" width="10.5703125" style="493"/>
    <col min="5377" max="5384" width="0" style="493" hidden="1" customWidth="1"/>
    <col min="5385" max="5387" width="3.7109375" style="493" customWidth="1"/>
    <col min="5388" max="5388" width="12.7109375" style="493" customWidth="1"/>
    <col min="5389" max="5389" width="47.42578125" style="493" customWidth="1"/>
    <col min="5390" max="5393" width="0" style="493" hidden="1" customWidth="1"/>
    <col min="5394" max="5394" width="11.7109375" style="493" customWidth="1"/>
    <col min="5395" max="5395" width="6.42578125" style="493" bestFit="1" customWidth="1"/>
    <col min="5396" max="5396" width="11.7109375" style="493" customWidth="1"/>
    <col min="5397" max="5397" width="0" style="493" hidden="1" customWidth="1"/>
    <col min="5398" max="5398" width="3.7109375" style="493" customWidth="1"/>
    <col min="5399" max="5399" width="11.140625" style="493" bestFit="1" customWidth="1"/>
    <col min="5400" max="5632" width="10.5703125" style="493"/>
    <col min="5633" max="5640" width="0" style="493" hidden="1" customWidth="1"/>
    <col min="5641" max="5643" width="3.7109375" style="493" customWidth="1"/>
    <col min="5644" max="5644" width="12.7109375" style="493" customWidth="1"/>
    <col min="5645" max="5645" width="47.42578125" style="493" customWidth="1"/>
    <col min="5646" max="5649" width="0" style="493" hidden="1" customWidth="1"/>
    <col min="5650" max="5650" width="11.7109375" style="493" customWidth="1"/>
    <col min="5651" max="5651" width="6.42578125" style="493" bestFit="1" customWidth="1"/>
    <col min="5652" max="5652" width="11.7109375" style="493" customWidth="1"/>
    <col min="5653" max="5653" width="0" style="493" hidden="1" customWidth="1"/>
    <col min="5654" max="5654" width="3.7109375" style="493" customWidth="1"/>
    <col min="5655" max="5655" width="11.140625" style="493" bestFit="1" customWidth="1"/>
    <col min="5656" max="5888" width="10.5703125" style="493"/>
    <col min="5889" max="5896" width="0" style="493" hidden="1" customWidth="1"/>
    <col min="5897" max="5899" width="3.7109375" style="493" customWidth="1"/>
    <col min="5900" max="5900" width="12.7109375" style="493" customWidth="1"/>
    <col min="5901" max="5901" width="47.42578125" style="493" customWidth="1"/>
    <col min="5902" max="5905" width="0" style="493" hidden="1" customWidth="1"/>
    <col min="5906" max="5906" width="11.7109375" style="493" customWidth="1"/>
    <col min="5907" max="5907" width="6.42578125" style="493" bestFit="1" customWidth="1"/>
    <col min="5908" max="5908" width="11.7109375" style="493" customWidth="1"/>
    <col min="5909" max="5909" width="0" style="493" hidden="1" customWidth="1"/>
    <col min="5910" max="5910" width="3.7109375" style="493" customWidth="1"/>
    <col min="5911" max="5911" width="11.140625" style="493" bestFit="1" customWidth="1"/>
    <col min="5912" max="6144" width="10.5703125" style="493"/>
    <col min="6145" max="6152" width="0" style="493" hidden="1" customWidth="1"/>
    <col min="6153" max="6155" width="3.7109375" style="493" customWidth="1"/>
    <col min="6156" max="6156" width="12.7109375" style="493" customWidth="1"/>
    <col min="6157" max="6157" width="47.42578125" style="493" customWidth="1"/>
    <col min="6158" max="6161" width="0" style="493" hidden="1" customWidth="1"/>
    <col min="6162" max="6162" width="11.7109375" style="493" customWidth="1"/>
    <col min="6163" max="6163" width="6.42578125" style="493" bestFit="1" customWidth="1"/>
    <col min="6164" max="6164" width="11.7109375" style="493" customWidth="1"/>
    <col min="6165" max="6165" width="0" style="493" hidden="1" customWidth="1"/>
    <col min="6166" max="6166" width="3.7109375" style="493" customWidth="1"/>
    <col min="6167" max="6167" width="11.140625" style="493" bestFit="1" customWidth="1"/>
    <col min="6168" max="6400" width="10.5703125" style="493"/>
    <col min="6401" max="6408" width="0" style="493" hidden="1" customWidth="1"/>
    <col min="6409" max="6411" width="3.7109375" style="493" customWidth="1"/>
    <col min="6412" max="6412" width="12.7109375" style="493" customWidth="1"/>
    <col min="6413" max="6413" width="47.42578125" style="493" customWidth="1"/>
    <col min="6414" max="6417" width="0" style="493" hidden="1" customWidth="1"/>
    <col min="6418" max="6418" width="11.7109375" style="493" customWidth="1"/>
    <col min="6419" max="6419" width="6.42578125" style="493" bestFit="1" customWidth="1"/>
    <col min="6420" max="6420" width="11.7109375" style="493" customWidth="1"/>
    <col min="6421" max="6421" width="0" style="493" hidden="1" customWidth="1"/>
    <col min="6422" max="6422" width="3.7109375" style="493" customWidth="1"/>
    <col min="6423" max="6423" width="11.140625" style="493" bestFit="1" customWidth="1"/>
    <col min="6424" max="6656" width="10.5703125" style="493"/>
    <col min="6657" max="6664" width="0" style="493" hidden="1" customWidth="1"/>
    <col min="6665" max="6667" width="3.7109375" style="493" customWidth="1"/>
    <col min="6668" max="6668" width="12.7109375" style="493" customWidth="1"/>
    <col min="6669" max="6669" width="47.42578125" style="493" customWidth="1"/>
    <col min="6670" max="6673" width="0" style="493" hidden="1" customWidth="1"/>
    <col min="6674" max="6674" width="11.7109375" style="493" customWidth="1"/>
    <col min="6675" max="6675" width="6.42578125" style="493" bestFit="1" customWidth="1"/>
    <col min="6676" max="6676" width="11.7109375" style="493" customWidth="1"/>
    <col min="6677" max="6677" width="0" style="493" hidden="1" customWidth="1"/>
    <col min="6678" max="6678" width="3.7109375" style="493" customWidth="1"/>
    <col min="6679" max="6679" width="11.140625" style="493" bestFit="1" customWidth="1"/>
    <col min="6680" max="6912" width="10.5703125" style="493"/>
    <col min="6913" max="6920" width="0" style="493" hidden="1" customWidth="1"/>
    <col min="6921" max="6923" width="3.7109375" style="493" customWidth="1"/>
    <col min="6924" max="6924" width="12.7109375" style="493" customWidth="1"/>
    <col min="6925" max="6925" width="47.42578125" style="493" customWidth="1"/>
    <col min="6926" max="6929" width="0" style="493" hidden="1" customWidth="1"/>
    <col min="6930" max="6930" width="11.7109375" style="493" customWidth="1"/>
    <col min="6931" max="6931" width="6.42578125" style="493" bestFit="1" customWidth="1"/>
    <col min="6932" max="6932" width="11.7109375" style="493" customWidth="1"/>
    <col min="6933" max="6933" width="0" style="493" hidden="1" customWidth="1"/>
    <col min="6934" max="6934" width="3.7109375" style="493" customWidth="1"/>
    <col min="6935" max="6935" width="11.140625" style="493" bestFit="1" customWidth="1"/>
    <col min="6936" max="7168" width="10.5703125" style="493"/>
    <col min="7169" max="7176" width="0" style="493" hidden="1" customWidth="1"/>
    <col min="7177" max="7179" width="3.7109375" style="493" customWidth="1"/>
    <col min="7180" max="7180" width="12.7109375" style="493" customWidth="1"/>
    <col min="7181" max="7181" width="47.42578125" style="493" customWidth="1"/>
    <col min="7182" max="7185" width="0" style="493" hidden="1" customWidth="1"/>
    <col min="7186" max="7186" width="11.7109375" style="493" customWidth="1"/>
    <col min="7187" max="7187" width="6.42578125" style="493" bestFit="1" customWidth="1"/>
    <col min="7188" max="7188" width="11.7109375" style="493" customWidth="1"/>
    <col min="7189" max="7189" width="0" style="493" hidden="1" customWidth="1"/>
    <col min="7190" max="7190" width="3.7109375" style="493" customWidth="1"/>
    <col min="7191" max="7191" width="11.140625" style="493" bestFit="1" customWidth="1"/>
    <col min="7192" max="7424" width="10.5703125" style="493"/>
    <col min="7425" max="7432" width="0" style="493" hidden="1" customWidth="1"/>
    <col min="7433" max="7435" width="3.7109375" style="493" customWidth="1"/>
    <col min="7436" max="7436" width="12.7109375" style="493" customWidth="1"/>
    <col min="7437" max="7437" width="47.42578125" style="493" customWidth="1"/>
    <col min="7438" max="7441" width="0" style="493" hidden="1" customWidth="1"/>
    <col min="7442" max="7442" width="11.7109375" style="493" customWidth="1"/>
    <col min="7443" max="7443" width="6.42578125" style="493" bestFit="1" customWidth="1"/>
    <col min="7444" max="7444" width="11.7109375" style="493" customWidth="1"/>
    <col min="7445" max="7445" width="0" style="493" hidden="1" customWidth="1"/>
    <col min="7446" max="7446" width="3.7109375" style="493" customWidth="1"/>
    <col min="7447" max="7447" width="11.140625" style="493" bestFit="1" customWidth="1"/>
    <col min="7448" max="7680" width="10.5703125" style="493"/>
    <col min="7681" max="7688" width="0" style="493" hidden="1" customWidth="1"/>
    <col min="7689" max="7691" width="3.7109375" style="493" customWidth="1"/>
    <col min="7692" max="7692" width="12.7109375" style="493" customWidth="1"/>
    <col min="7693" max="7693" width="47.42578125" style="493" customWidth="1"/>
    <col min="7694" max="7697" width="0" style="493" hidden="1" customWidth="1"/>
    <col min="7698" max="7698" width="11.7109375" style="493" customWidth="1"/>
    <col min="7699" max="7699" width="6.42578125" style="493" bestFit="1" customWidth="1"/>
    <col min="7700" max="7700" width="11.7109375" style="493" customWidth="1"/>
    <col min="7701" max="7701" width="0" style="493" hidden="1" customWidth="1"/>
    <col min="7702" max="7702" width="3.7109375" style="493" customWidth="1"/>
    <col min="7703" max="7703" width="11.140625" style="493" bestFit="1" customWidth="1"/>
    <col min="7704" max="7936" width="10.5703125" style="493"/>
    <col min="7937" max="7944" width="0" style="493" hidden="1" customWidth="1"/>
    <col min="7945" max="7947" width="3.7109375" style="493" customWidth="1"/>
    <col min="7948" max="7948" width="12.7109375" style="493" customWidth="1"/>
    <col min="7949" max="7949" width="47.42578125" style="493" customWidth="1"/>
    <col min="7950" max="7953" width="0" style="493" hidden="1" customWidth="1"/>
    <col min="7954" max="7954" width="11.7109375" style="493" customWidth="1"/>
    <col min="7955" max="7955" width="6.42578125" style="493" bestFit="1" customWidth="1"/>
    <col min="7956" max="7956" width="11.7109375" style="493" customWidth="1"/>
    <col min="7957" max="7957" width="0" style="493" hidden="1" customWidth="1"/>
    <col min="7958" max="7958" width="3.7109375" style="493" customWidth="1"/>
    <col min="7959" max="7959" width="11.140625" style="493" bestFit="1" customWidth="1"/>
    <col min="7960" max="8192" width="10.5703125" style="493"/>
    <col min="8193" max="8200" width="0" style="493" hidden="1" customWidth="1"/>
    <col min="8201" max="8203" width="3.7109375" style="493" customWidth="1"/>
    <col min="8204" max="8204" width="12.7109375" style="493" customWidth="1"/>
    <col min="8205" max="8205" width="47.42578125" style="493" customWidth="1"/>
    <col min="8206" max="8209" width="0" style="493" hidden="1" customWidth="1"/>
    <col min="8210" max="8210" width="11.7109375" style="493" customWidth="1"/>
    <col min="8211" max="8211" width="6.42578125" style="493" bestFit="1" customWidth="1"/>
    <col min="8212" max="8212" width="11.7109375" style="493" customWidth="1"/>
    <col min="8213" max="8213" width="0" style="493" hidden="1" customWidth="1"/>
    <col min="8214" max="8214" width="3.7109375" style="493" customWidth="1"/>
    <col min="8215" max="8215" width="11.140625" style="493" bestFit="1" customWidth="1"/>
    <col min="8216" max="8448" width="10.5703125" style="493"/>
    <col min="8449" max="8456" width="0" style="493" hidden="1" customWidth="1"/>
    <col min="8457" max="8459" width="3.7109375" style="493" customWidth="1"/>
    <col min="8460" max="8460" width="12.7109375" style="493" customWidth="1"/>
    <col min="8461" max="8461" width="47.42578125" style="493" customWidth="1"/>
    <col min="8462" max="8465" width="0" style="493" hidden="1" customWidth="1"/>
    <col min="8466" max="8466" width="11.7109375" style="493" customWidth="1"/>
    <col min="8467" max="8467" width="6.42578125" style="493" bestFit="1" customWidth="1"/>
    <col min="8468" max="8468" width="11.7109375" style="493" customWidth="1"/>
    <col min="8469" max="8469" width="0" style="493" hidden="1" customWidth="1"/>
    <col min="8470" max="8470" width="3.7109375" style="493" customWidth="1"/>
    <col min="8471" max="8471" width="11.140625" style="493" bestFit="1" customWidth="1"/>
    <col min="8472" max="8704" width="10.5703125" style="493"/>
    <col min="8705" max="8712" width="0" style="493" hidden="1" customWidth="1"/>
    <col min="8713" max="8715" width="3.7109375" style="493" customWidth="1"/>
    <col min="8716" max="8716" width="12.7109375" style="493" customWidth="1"/>
    <col min="8717" max="8717" width="47.42578125" style="493" customWidth="1"/>
    <col min="8718" max="8721" width="0" style="493" hidden="1" customWidth="1"/>
    <col min="8722" max="8722" width="11.7109375" style="493" customWidth="1"/>
    <col min="8723" max="8723" width="6.42578125" style="493" bestFit="1" customWidth="1"/>
    <col min="8724" max="8724" width="11.7109375" style="493" customWidth="1"/>
    <col min="8725" max="8725" width="0" style="493" hidden="1" customWidth="1"/>
    <col min="8726" max="8726" width="3.7109375" style="493" customWidth="1"/>
    <col min="8727" max="8727" width="11.140625" style="493" bestFit="1" customWidth="1"/>
    <col min="8728" max="8960" width="10.5703125" style="493"/>
    <col min="8961" max="8968" width="0" style="493" hidden="1" customWidth="1"/>
    <col min="8969" max="8971" width="3.7109375" style="493" customWidth="1"/>
    <col min="8972" max="8972" width="12.7109375" style="493" customWidth="1"/>
    <col min="8973" max="8973" width="47.42578125" style="493" customWidth="1"/>
    <col min="8974" max="8977" width="0" style="493" hidden="1" customWidth="1"/>
    <col min="8978" max="8978" width="11.7109375" style="493" customWidth="1"/>
    <col min="8979" max="8979" width="6.42578125" style="493" bestFit="1" customWidth="1"/>
    <col min="8980" max="8980" width="11.7109375" style="493" customWidth="1"/>
    <col min="8981" max="8981" width="0" style="493" hidden="1" customWidth="1"/>
    <col min="8982" max="8982" width="3.7109375" style="493" customWidth="1"/>
    <col min="8983" max="8983" width="11.140625" style="493" bestFit="1" customWidth="1"/>
    <col min="8984" max="9216" width="10.5703125" style="493"/>
    <col min="9217" max="9224" width="0" style="493" hidden="1" customWidth="1"/>
    <col min="9225" max="9227" width="3.7109375" style="493" customWidth="1"/>
    <col min="9228" max="9228" width="12.7109375" style="493" customWidth="1"/>
    <col min="9229" max="9229" width="47.42578125" style="493" customWidth="1"/>
    <col min="9230" max="9233" width="0" style="493" hidden="1" customWidth="1"/>
    <col min="9234" max="9234" width="11.7109375" style="493" customWidth="1"/>
    <col min="9235" max="9235" width="6.42578125" style="493" bestFit="1" customWidth="1"/>
    <col min="9236" max="9236" width="11.7109375" style="493" customWidth="1"/>
    <col min="9237" max="9237" width="0" style="493" hidden="1" customWidth="1"/>
    <col min="9238" max="9238" width="3.7109375" style="493" customWidth="1"/>
    <col min="9239" max="9239" width="11.140625" style="493" bestFit="1" customWidth="1"/>
    <col min="9240" max="9472" width="10.5703125" style="493"/>
    <col min="9473" max="9480" width="0" style="493" hidden="1" customWidth="1"/>
    <col min="9481" max="9483" width="3.7109375" style="493" customWidth="1"/>
    <col min="9484" max="9484" width="12.7109375" style="493" customWidth="1"/>
    <col min="9485" max="9485" width="47.42578125" style="493" customWidth="1"/>
    <col min="9486" max="9489" width="0" style="493" hidden="1" customWidth="1"/>
    <col min="9490" max="9490" width="11.7109375" style="493" customWidth="1"/>
    <col min="9491" max="9491" width="6.42578125" style="493" bestFit="1" customWidth="1"/>
    <col min="9492" max="9492" width="11.7109375" style="493" customWidth="1"/>
    <col min="9493" max="9493" width="0" style="493" hidden="1" customWidth="1"/>
    <col min="9494" max="9494" width="3.7109375" style="493" customWidth="1"/>
    <col min="9495" max="9495" width="11.140625" style="493" bestFit="1" customWidth="1"/>
    <col min="9496" max="9728" width="10.5703125" style="493"/>
    <col min="9729" max="9736" width="0" style="493" hidden="1" customWidth="1"/>
    <col min="9737" max="9739" width="3.7109375" style="493" customWidth="1"/>
    <col min="9740" max="9740" width="12.7109375" style="493" customWidth="1"/>
    <col min="9741" max="9741" width="47.42578125" style="493" customWidth="1"/>
    <col min="9742" max="9745" width="0" style="493" hidden="1" customWidth="1"/>
    <col min="9746" max="9746" width="11.7109375" style="493" customWidth="1"/>
    <col min="9747" max="9747" width="6.42578125" style="493" bestFit="1" customWidth="1"/>
    <col min="9748" max="9748" width="11.7109375" style="493" customWidth="1"/>
    <col min="9749" max="9749" width="0" style="493" hidden="1" customWidth="1"/>
    <col min="9750" max="9750" width="3.7109375" style="493" customWidth="1"/>
    <col min="9751" max="9751" width="11.140625" style="493" bestFit="1" customWidth="1"/>
    <col min="9752" max="9984" width="10.5703125" style="493"/>
    <col min="9985" max="9992" width="0" style="493" hidden="1" customWidth="1"/>
    <col min="9993" max="9995" width="3.7109375" style="493" customWidth="1"/>
    <col min="9996" max="9996" width="12.7109375" style="493" customWidth="1"/>
    <col min="9997" max="9997" width="47.42578125" style="493" customWidth="1"/>
    <col min="9998" max="10001" width="0" style="493" hidden="1" customWidth="1"/>
    <col min="10002" max="10002" width="11.7109375" style="493" customWidth="1"/>
    <col min="10003" max="10003" width="6.42578125" style="493" bestFit="1" customWidth="1"/>
    <col min="10004" max="10004" width="11.7109375" style="493" customWidth="1"/>
    <col min="10005" max="10005" width="0" style="493" hidden="1" customWidth="1"/>
    <col min="10006" max="10006" width="3.7109375" style="493" customWidth="1"/>
    <col min="10007" max="10007" width="11.140625" style="493" bestFit="1" customWidth="1"/>
    <col min="10008" max="10240" width="10.5703125" style="493"/>
    <col min="10241" max="10248" width="0" style="493" hidden="1" customWidth="1"/>
    <col min="10249" max="10251" width="3.7109375" style="493" customWidth="1"/>
    <col min="10252" max="10252" width="12.7109375" style="493" customWidth="1"/>
    <col min="10253" max="10253" width="47.42578125" style="493" customWidth="1"/>
    <col min="10254" max="10257" width="0" style="493" hidden="1" customWidth="1"/>
    <col min="10258" max="10258" width="11.7109375" style="493" customWidth="1"/>
    <col min="10259" max="10259" width="6.42578125" style="493" bestFit="1" customWidth="1"/>
    <col min="10260" max="10260" width="11.7109375" style="493" customWidth="1"/>
    <col min="10261" max="10261" width="0" style="493" hidden="1" customWidth="1"/>
    <col min="10262" max="10262" width="3.7109375" style="493" customWidth="1"/>
    <col min="10263" max="10263" width="11.140625" style="493" bestFit="1" customWidth="1"/>
    <col min="10264" max="10496" width="10.5703125" style="493"/>
    <col min="10497" max="10504" width="0" style="493" hidden="1" customWidth="1"/>
    <col min="10505" max="10507" width="3.7109375" style="493" customWidth="1"/>
    <col min="10508" max="10508" width="12.7109375" style="493" customWidth="1"/>
    <col min="10509" max="10509" width="47.42578125" style="493" customWidth="1"/>
    <col min="10510" max="10513" width="0" style="493" hidden="1" customWidth="1"/>
    <col min="10514" max="10514" width="11.7109375" style="493" customWidth="1"/>
    <col min="10515" max="10515" width="6.42578125" style="493" bestFit="1" customWidth="1"/>
    <col min="10516" max="10516" width="11.7109375" style="493" customWidth="1"/>
    <col min="10517" max="10517" width="0" style="493" hidden="1" customWidth="1"/>
    <col min="10518" max="10518" width="3.7109375" style="493" customWidth="1"/>
    <col min="10519" max="10519" width="11.140625" style="493" bestFit="1" customWidth="1"/>
    <col min="10520" max="10752" width="10.5703125" style="493"/>
    <col min="10753" max="10760" width="0" style="493" hidden="1" customWidth="1"/>
    <col min="10761" max="10763" width="3.7109375" style="493" customWidth="1"/>
    <col min="10764" max="10764" width="12.7109375" style="493" customWidth="1"/>
    <col min="10765" max="10765" width="47.42578125" style="493" customWidth="1"/>
    <col min="10766" max="10769" width="0" style="493" hidden="1" customWidth="1"/>
    <col min="10770" max="10770" width="11.7109375" style="493" customWidth="1"/>
    <col min="10771" max="10771" width="6.42578125" style="493" bestFit="1" customWidth="1"/>
    <col min="10772" max="10772" width="11.7109375" style="493" customWidth="1"/>
    <col min="10773" max="10773" width="0" style="493" hidden="1" customWidth="1"/>
    <col min="10774" max="10774" width="3.7109375" style="493" customWidth="1"/>
    <col min="10775" max="10775" width="11.140625" style="493" bestFit="1" customWidth="1"/>
    <col min="10776" max="11008" width="10.5703125" style="493"/>
    <col min="11009" max="11016" width="0" style="493" hidden="1" customWidth="1"/>
    <col min="11017" max="11019" width="3.7109375" style="493" customWidth="1"/>
    <col min="11020" max="11020" width="12.7109375" style="493" customWidth="1"/>
    <col min="11021" max="11021" width="47.42578125" style="493" customWidth="1"/>
    <col min="11022" max="11025" width="0" style="493" hidden="1" customWidth="1"/>
    <col min="11026" max="11026" width="11.7109375" style="493" customWidth="1"/>
    <col min="11027" max="11027" width="6.42578125" style="493" bestFit="1" customWidth="1"/>
    <col min="11028" max="11028" width="11.7109375" style="493" customWidth="1"/>
    <col min="11029" max="11029" width="0" style="493" hidden="1" customWidth="1"/>
    <col min="11030" max="11030" width="3.7109375" style="493" customWidth="1"/>
    <col min="11031" max="11031" width="11.140625" style="493" bestFit="1" customWidth="1"/>
    <col min="11032" max="11264" width="10.5703125" style="493"/>
    <col min="11265" max="11272" width="0" style="493" hidden="1" customWidth="1"/>
    <col min="11273" max="11275" width="3.7109375" style="493" customWidth="1"/>
    <col min="11276" max="11276" width="12.7109375" style="493" customWidth="1"/>
    <col min="11277" max="11277" width="47.42578125" style="493" customWidth="1"/>
    <col min="11278" max="11281" width="0" style="493" hidden="1" customWidth="1"/>
    <col min="11282" max="11282" width="11.7109375" style="493" customWidth="1"/>
    <col min="11283" max="11283" width="6.42578125" style="493" bestFit="1" customWidth="1"/>
    <col min="11284" max="11284" width="11.7109375" style="493" customWidth="1"/>
    <col min="11285" max="11285" width="0" style="493" hidden="1" customWidth="1"/>
    <col min="11286" max="11286" width="3.7109375" style="493" customWidth="1"/>
    <col min="11287" max="11287" width="11.140625" style="493" bestFit="1" customWidth="1"/>
    <col min="11288" max="11520" width="10.5703125" style="493"/>
    <col min="11521" max="11528" width="0" style="493" hidden="1" customWidth="1"/>
    <col min="11529" max="11531" width="3.7109375" style="493" customWidth="1"/>
    <col min="11532" max="11532" width="12.7109375" style="493" customWidth="1"/>
    <col min="11533" max="11533" width="47.42578125" style="493" customWidth="1"/>
    <col min="11534" max="11537" width="0" style="493" hidden="1" customWidth="1"/>
    <col min="11538" max="11538" width="11.7109375" style="493" customWidth="1"/>
    <col min="11539" max="11539" width="6.42578125" style="493" bestFit="1" customWidth="1"/>
    <col min="11540" max="11540" width="11.7109375" style="493" customWidth="1"/>
    <col min="11541" max="11541" width="0" style="493" hidden="1" customWidth="1"/>
    <col min="11542" max="11542" width="3.7109375" style="493" customWidth="1"/>
    <col min="11543" max="11543" width="11.140625" style="493" bestFit="1" customWidth="1"/>
    <col min="11544" max="11776" width="10.5703125" style="493"/>
    <col min="11777" max="11784" width="0" style="493" hidden="1" customWidth="1"/>
    <col min="11785" max="11787" width="3.7109375" style="493" customWidth="1"/>
    <col min="11788" max="11788" width="12.7109375" style="493" customWidth="1"/>
    <col min="11789" max="11789" width="47.42578125" style="493" customWidth="1"/>
    <col min="11790" max="11793" width="0" style="493" hidden="1" customWidth="1"/>
    <col min="11794" max="11794" width="11.7109375" style="493" customWidth="1"/>
    <col min="11795" max="11795" width="6.42578125" style="493" bestFit="1" customWidth="1"/>
    <col min="11796" max="11796" width="11.7109375" style="493" customWidth="1"/>
    <col min="11797" max="11797" width="0" style="493" hidden="1" customWidth="1"/>
    <col min="11798" max="11798" width="3.7109375" style="493" customWidth="1"/>
    <col min="11799" max="11799" width="11.140625" style="493" bestFit="1" customWidth="1"/>
    <col min="11800" max="12032" width="10.5703125" style="493"/>
    <col min="12033" max="12040" width="0" style="493" hidden="1" customWidth="1"/>
    <col min="12041" max="12043" width="3.7109375" style="493" customWidth="1"/>
    <col min="12044" max="12044" width="12.7109375" style="493" customWidth="1"/>
    <col min="12045" max="12045" width="47.42578125" style="493" customWidth="1"/>
    <col min="12046" max="12049" width="0" style="493" hidden="1" customWidth="1"/>
    <col min="12050" max="12050" width="11.7109375" style="493" customWidth="1"/>
    <col min="12051" max="12051" width="6.42578125" style="493" bestFit="1" customWidth="1"/>
    <col min="12052" max="12052" width="11.7109375" style="493" customWidth="1"/>
    <col min="12053" max="12053" width="0" style="493" hidden="1" customWidth="1"/>
    <col min="12054" max="12054" width="3.7109375" style="493" customWidth="1"/>
    <col min="12055" max="12055" width="11.140625" style="493" bestFit="1" customWidth="1"/>
    <col min="12056" max="12288" width="10.5703125" style="493"/>
    <col min="12289" max="12296" width="0" style="493" hidden="1" customWidth="1"/>
    <col min="12297" max="12299" width="3.7109375" style="493" customWidth="1"/>
    <col min="12300" max="12300" width="12.7109375" style="493" customWidth="1"/>
    <col min="12301" max="12301" width="47.42578125" style="493" customWidth="1"/>
    <col min="12302" max="12305" width="0" style="493" hidden="1" customWidth="1"/>
    <col min="12306" max="12306" width="11.7109375" style="493" customWidth="1"/>
    <col min="12307" max="12307" width="6.42578125" style="493" bestFit="1" customWidth="1"/>
    <col min="12308" max="12308" width="11.7109375" style="493" customWidth="1"/>
    <col min="12309" max="12309" width="0" style="493" hidden="1" customWidth="1"/>
    <col min="12310" max="12310" width="3.7109375" style="493" customWidth="1"/>
    <col min="12311" max="12311" width="11.140625" style="493" bestFit="1" customWidth="1"/>
    <col min="12312" max="12544" width="10.5703125" style="493"/>
    <col min="12545" max="12552" width="0" style="493" hidden="1" customWidth="1"/>
    <col min="12553" max="12555" width="3.7109375" style="493" customWidth="1"/>
    <col min="12556" max="12556" width="12.7109375" style="493" customWidth="1"/>
    <col min="12557" max="12557" width="47.42578125" style="493" customWidth="1"/>
    <col min="12558" max="12561" width="0" style="493" hidden="1" customWidth="1"/>
    <col min="12562" max="12562" width="11.7109375" style="493" customWidth="1"/>
    <col min="12563" max="12563" width="6.42578125" style="493" bestFit="1" customWidth="1"/>
    <col min="12564" max="12564" width="11.7109375" style="493" customWidth="1"/>
    <col min="12565" max="12565" width="0" style="493" hidden="1" customWidth="1"/>
    <col min="12566" max="12566" width="3.7109375" style="493" customWidth="1"/>
    <col min="12567" max="12567" width="11.140625" style="493" bestFit="1" customWidth="1"/>
    <col min="12568" max="12800" width="10.5703125" style="493"/>
    <col min="12801" max="12808" width="0" style="493" hidden="1" customWidth="1"/>
    <col min="12809" max="12811" width="3.7109375" style="493" customWidth="1"/>
    <col min="12812" max="12812" width="12.7109375" style="493" customWidth="1"/>
    <col min="12813" max="12813" width="47.42578125" style="493" customWidth="1"/>
    <col min="12814" max="12817" width="0" style="493" hidden="1" customWidth="1"/>
    <col min="12818" max="12818" width="11.7109375" style="493" customWidth="1"/>
    <col min="12819" max="12819" width="6.42578125" style="493" bestFit="1" customWidth="1"/>
    <col min="12820" max="12820" width="11.7109375" style="493" customWidth="1"/>
    <col min="12821" max="12821" width="0" style="493" hidden="1" customWidth="1"/>
    <col min="12822" max="12822" width="3.7109375" style="493" customWidth="1"/>
    <col min="12823" max="12823" width="11.140625" style="493" bestFit="1" customWidth="1"/>
    <col min="12824" max="13056" width="10.5703125" style="493"/>
    <col min="13057" max="13064" width="0" style="493" hidden="1" customWidth="1"/>
    <col min="13065" max="13067" width="3.7109375" style="493" customWidth="1"/>
    <col min="13068" max="13068" width="12.7109375" style="493" customWidth="1"/>
    <col min="13069" max="13069" width="47.42578125" style="493" customWidth="1"/>
    <col min="13070" max="13073" width="0" style="493" hidden="1" customWidth="1"/>
    <col min="13074" max="13074" width="11.7109375" style="493" customWidth="1"/>
    <col min="13075" max="13075" width="6.42578125" style="493" bestFit="1" customWidth="1"/>
    <col min="13076" max="13076" width="11.7109375" style="493" customWidth="1"/>
    <col min="13077" max="13077" width="0" style="493" hidden="1" customWidth="1"/>
    <col min="13078" max="13078" width="3.7109375" style="493" customWidth="1"/>
    <col min="13079" max="13079" width="11.140625" style="493" bestFit="1" customWidth="1"/>
    <col min="13080" max="13312" width="10.5703125" style="493"/>
    <col min="13313" max="13320" width="0" style="493" hidden="1" customWidth="1"/>
    <col min="13321" max="13323" width="3.7109375" style="493" customWidth="1"/>
    <col min="13324" max="13324" width="12.7109375" style="493" customWidth="1"/>
    <col min="13325" max="13325" width="47.42578125" style="493" customWidth="1"/>
    <col min="13326" max="13329" width="0" style="493" hidden="1" customWidth="1"/>
    <col min="13330" max="13330" width="11.7109375" style="493" customWidth="1"/>
    <col min="13331" max="13331" width="6.42578125" style="493" bestFit="1" customWidth="1"/>
    <col min="13332" max="13332" width="11.7109375" style="493" customWidth="1"/>
    <col min="13333" max="13333" width="0" style="493" hidden="1" customWidth="1"/>
    <col min="13334" max="13334" width="3.7109375" style="493" customWidth="1"/>
    <col min="13335" max="13335" width="11.140625" style="493" bestFit="1" customWidth="1"/>
    <col min="13336" max="13568" width="10.5703125" style="493"/>
    <col min="13569" max="13576" width="0" style="493" hidden="1" customWidth="1"/>
    <col min="13577" max="13579" width="3.7109375" style="493" customWidth="1"/>
    <col min="13580" max="13580" width="12.7109375" style="493" customWidth="1"/>
    <col min="13581" max="13581" width="47.42578125" style="493" customWidth="1"/>
    <col min="13582" max="13585" width="0" style="493" hidden="1" customWidth="1"/>
    <col min="13586" max="13586" width="11.7109375" style="493" customWidth="1"/>
    <col min="13587" max="13587" width="6.42578125" style="493" bestFit="1" customWidth="1"/>
    <col min="13588" max="13588" width="11.7109375" style="493" customWidth="1"/>
    <col min="13589" max="13589" width="0" style="493" hidden="1" customWidth="1"/>
    <col min="13590" max="13590" width="3.7109375" style="493" customWidth="1"/>
    <col min="13591" max="13591" width="11.140625" style="493" bestFit="1" customWidth="1"/>
    <col min="13592" max="13824" width="10.5703125" style="493"/>
    <col min="13825" max="13832" width="0" style="493" hidden="1" customWidth="1"/>
    <col min="13833" max="13835" width="3.7109375" style="493" customWidth="1"/>
    <col min="13836" max="13836" width="12.7109375" style="493" customWidth="1"/>
    <col min="13837" max="13837" width="47.42578125" style="493" customWidth="1"/>
    <col min="13838" max="13841" width="0" style="493" hidden="1" customWidth="1"/>
    <col min="13842" max="13842" width="11.7109375" style="493" customWidth="1"/>
    <col min="13843" max="13843" width="6.42578125" style="493" bestFit="1" customWidth="1"/>
    <col min="13844" max="13844" width="11.7109375" style="493" customWidth="1"/>
    <col min="13845" max="13845" width="0" style="493" hidden="1" customWidth="1"/>
    <col min="13846" max="13846" width="3.7109375" style="493" customWidth="1"/>
    <col min="13847" max="13847" width="11.140625" style="493" bestFit="1" customWidth="1"/>
    <col min="13848" max="14080" width="10.5703125" style="493"/>
    <col min="14081" max="14088" width="0" style="493" hidden="1" customWidth="1"/>
    <col min="14089" max="14091" width="3.7109375" style="493" customWidth="1"/>
    <col min="14092" max="14092" width="12.7109375" style="493" customWidth="1"/>
    <col min="14093" max="14093" width="47.42578125" style="493" customWidth="1"/>
    <col min="14094" max="14097" width="0" style="493" hidden="1" customWidth="1"/>
    <col min="14098" max="14098" width="11.7109375" style="493" customWidth="1"/>
    <col min="14099" max="14099" width="6.42578125" style="493" bestFit="1" customWidth="1"/>
    <col min="14100" max="14100" width="11.7109375" style="493" customWidth="1"/>
    <col min="14101" max="14101" width="0" style="493" hidden="1" customWidth="1"/>
    <col min="14102" max="14102" width="3.7109375" style="493" customWidth="1"/>
    <col min="14103" max="14103" width="11.140625" style="493" bestFit="1" customWidth="1"/>
    <col min="14104" max="14336" width="10.5703125" style="493"/>
    <col min="14337" max="14344" width="0" style="493" hidden="1" customWidth="1"/>
    <col min="14345" max="14347" width="3.7109375" style="493" customWidth="1"/>
    <col min="14348" max="14348" width="12.7109375" style="493" customWidth="1"/>
    <col min="14349" max="14349" width="47.42578125" style="493" customWidth="1"/>
    <col min="14350" max="14353" width="0" style="493" hidden="1" customWidth="1"/>
    <col min="14354" max="14354" width="11.7109375" style="493" customWidth="1"/>
    <col min="14355" max="14355" width="6.42578125" style="493" bestFit="1" customWidth="1"/>
    <col min="14356" max="14356" width="11.7109375" style="493" customWidth="1"/>
    <col min="14357" max="14357" width="0" style="493" hidden="1" customWidth="1"/>
    <col min="14358" max="14358" width="3.7109375" style="493" customWidth="1"/>
    <col min="14359" max="14359" width="11.140625" style="493" bestFit="1" customWidth="1"/>
    <col min="14360" max="14592" width="10.5703125" style="493"/>
    <col min="14593" max="14600" width="0" style="493" hidden="1" customWidth="1"/>
    <col min="14601" max="14603" width="3.7109375" style="493" customWidth="1"/>
    <col min="14604" max="14604" width="12.7109375" style="493" customWidth="1"/>
    <col min="14605" max="14605" width="47.42578125" style="493" customWidth="1"/>
    <col min="14606" max="14609" width="0" style="493" hidden="1" customWidth="1"/>
    <col min="14610" max="14610" width="11.7109375" style="493" customWidth="1"/>
    <col min="14611" max="14611" width="6.42578125" style="493" bestFit="1" customWidth="1"/>
    <col min="14612" max="14612" width="11.7109375" style="493" customWidth="1"/>
    <col min="14613" max="14613" width="0" style="493" hidden="1" customWidth="1"/>
    <col min="14614" max="14614" width="3.7109375" style="493" customWidth="1"/>
    <col min="14615" max="14615" width="11.140625" style="493" bestFit="1" customWidth="1"/>
    <col min="14616" max="14848" width="10.5703125" style="493"/>
    <col min="14849" max="14856" width="0" style="493" hidden="1" customWidth="1"/>
    <col min="14857" max="14859" width="3.7109375" style="493" customWidth="1"/>
    <col min="14860" max="14860" width="12.7109375" style="493" customWidth="1"/>
    <col min="14861" max="14861" width="47.42578125" style="493" customWidth="1"/>
    <col min="14862" max="14865" width="0" style="493" hidden="1" customWidth="1"/>
    <col min="14866" max="14866" width="11.7109375" style="493" customWidth="1"/>
    <col min="14867" max="14867" width="6.42578125" style="493" bestFit="1" customWidth="1"/>
    <col min="14868" max="14868" width="11.7109375" style="493" customWidth="1"/>
    <col min="14869" max="14869" width="0" style="493" hidden="1" customWidth="1"/>
    <col min="14870" max="14870" width="3.7109375" style="493" customWidth="1"/>
    <col min="14871" max="14871" width="11.140625" style="493" bestFit="1" customWidth="1"/>
    <col min="14872" max="15104" width="10.5703125" style="493"/>
    <col min="15105" max="15112" width="0" style="493" hidden="1" customWidth="1"/>
    <col min="15113" max="15115" width="3.7109375" style="493" customWidth="1"/>
    <col min="15116" max="15116" width="12.7109375" style="493" customWidth="1"/>
    <col min="15117" max="15117" width="47.42578125" style="493" customWidth="1"/>
    <col min="15118" max="15121" width="0" style="493" hidden="1" customWidth="1"/>
    <col min="15122" max="15122" width="11.7109375" style="493" customWidth="1"/>
    <col min="15123" max="15123" width="6.42578125" style="493" bestFit="1" customWidth="1"/>
    <col min="15124" max="15124" width="11.7109375" style="493" customWidth="1"/>
    <col min="15125" max="15125" width="0" style="493" hidden="1" customWidth="1"/>
    <col min="15126" max="15126" width="3.7109375" style="493" customWidth="1"/>
    <col min="15127" max="15127" width="11.140625" style="493" bestFit="1" customWidth="1"/>
    <col min="15128" max="15360" width="10.5703125" style="493"/>
    <col min="15361" max="15368" width="0" style="493" hidden="1" customWidth="1"/>
    <col min="15369" max="15371" width="3.7109375" style="493" customWidth="1"/>
    <col min="15372" max="15372" width="12.7109375" style="493" customWidth="1"/>
    <col min="15373" max="15373" width="47.42578125" style="493" customWidth="1"/>
    <col min="15374" max="15377" width="0" style="493" hidden="1" customWidth="1"/>
    <col min="15378" max="15378" width="11.7109375" style="493" customWidth="1"/>
    <col min="15379" max="15379" width="6.42578125" style="493" bestFit="1" customWidth="1"/>
    <col min="15380" max="15380" width="11.7109375" style="493" customWidth="1"/>
    <col min="15381" max="15381" width="0" style="493" hidden="1" customWidth="1"/>
    <col min="15382" max="15382" width="3.7109375" style="493" customWidth="1"/>
    <col min="15383" max="15383" width="11.140625" style="493" bestFit="1" customWidth="1"/>
    <col min="15384" max="15616" width="10.5703125" style="493"/>
    <col min="15617" max="15624" width="0" style="493" hidden="1" customWidth="1"/>
    <col min="15625" max="15627" width="3.7109375" style="493" customWidth="1"/>
    <col min="15628" max="15628" width="12.7109375" style="493" customWidth="1"/>
    <col min="15629" max="15629" width="47.42578125" style="493" customWidth="1"/>
    <col min="15630" max="15633" width="0" style="493" hidden="1" customWidth="1"/>
    <col min="15634" max="15634" width="11.7109375" style="493" customWidth="1"/>
    <col min="15635" max="15635" width="6.42578125" style="493" bestFit="1" customWidth="1"/>
    <col min="15636" max="15636" width="11.7109375" style="493" customWidth="1"/>
    <col min="15637" max="15637" width="0" style="493" hidden="1" customWidth="1"/>
    <col min="15638" max="15638" width="3.7109375" style="493" customWidth="1"/>
    <col min="15639" max="15639" width="11.140625" style="493" bestFit="1" customWidth="1"/>
    <col min="15640" max="15872" width="10.5703125" style="493"/>
    <col min="15873" max="15880" width="0" style="493" hidden="1" customWidth="1"/>
    <col min="15881" max="15883" width="3.7109375" style="493" customWidth="1"/>
    <col min="15884" max="15884" width="12.7109375" style="493" customWidth="1"/>
    <col min="15885" max="15885" width="47.42578125" style="493" customWidth="1"/>
    <col min="15886" max="15889" width="0" style="493" hidden="1" customWidth="1"/>
    <col min="15890" max="15890" width="11.7109375" style="493" customWidth="1"/>
    <col min="15891" max="15891" width="6.42578125" style="493" bestFit="1" customWidth="1"/>
    <col min="15892" max="15892" width="11.7109375" style="493" customWidth="1"/>
    <col min="15893" max="15893" width="0" style="493" hidden="1" customWidth="1"/>
    <col min="15894" max="15894" width="3.7109375" style="493" customWidth="1"/>
    <col min="15895" max="15895" width="11.140625" style="493" bestFit="1" customWidth="1"/>
    <col min="15896" max="16128" width="10.5703125" style="493"/>
    <col min="16129" max="16136" width="0" style="493" hidden="1" customWidth="1"/>
    <col min="16137" max="16139" width="3.7109375" style="493" customWidth="1"/>
    <col min="16140" max="16140" width="12.7109375" style="493" customWidth="1"/>
    <col min="16141" max="16141" width="47.42578125" style="493" customWidth="1"/>
    <col min="16142" max="16145" width="0" style="493" hidden="1" customWidth="1"/>
    <col min="16146" max="16146" width="11.7109375" style="493" customWidth="1"/>
    <col min="16147" max="16147" width="6.42578125" style="493" bestFit="1" customWidth="1"/>
    <col min="16148" max="16148" width="11.7109375" style="493" customWidth="1"/>
    <col min="16149" max="16149" width="0" style="493" hidden="1" customWidth="1"/>
    <col min="16150" max="16150" width="3.7109375" style="493" customWidth="1"/>
    <col min="16151" max="16151" width="11.140625" style="493" bestFit="1" customWidth="1"/>
    <col min="16152" max="16384" width="10.5703125" style="493"/>
  </cols>
  <sheetData>
    <row r="1" spans="1:35" ht="14.25" hidden="1" customHeight="1"/>
    <row r="2" spans="1:35" ht="14.25" hidden="1" customHeight="1"/>
    <row r="3" spans="1:35" ht="14.25" hidden="1" customHeight="1"/>
    <row r="4" spans="1:35" ht="3" customHeight="1">
      <c r="J4" s="499"/>
      <c r="K4" s="499"/>
      <c r="L4" s="494"/>
      <c r="M4" s="494"/>
      <c r="N4" s="494"/>
      <c r="O4" s="502"/>
      <c r="P4" s="502"/>
      <c r="Q4" s="502"/>
      <c r="R4" s="502"/>
      <c r="S4" s="502"/>
      <c r="T4" s="502"/>
      <c r="U4" s="494"/>
    </row>
    <row r="5" spans="1:35" ht="22.5" customHeight="1">
      <c r="J5" s="499"/>
      <c r="K5" s="499"/>
      <c r="L5" s="1292" t="s">
        <v>732</v>
      </c>
      <c r="M5" s="1292"/>
      <c r="N5" s="1292"/>
      <c r="O5" s="1292"/>
      <c r="P5" s="1292"/>
      <c r="Q5" s="1292"/>
      <c r="R5" s="1292"/>
      <c r="S5" s="1292"/>
      <c r="T5" s="1292"/>
      <c r="U5" s="548"/>
    </row>
    <row r="6" spans="1:35" ht="3" customHeight="1">
      <c r="J6" s="499"/>
      <c r="K6" s="499"/>
      <c r="L6" s="494"/>
      <c r="M6" s="494"/>
      <c r="N6" s="494"/>
      <c r="O6" s="498"/>
      <c r="P6" s="498"/>
      <c r="Q6" s="498"/>
      <c r="R6" s="498"/>
      <c r="S6" s="498"/>
      <c r="T6" s="498"/>
      <c r="U6" s="494"/>
    </row>
    <row r="7" spans="1:35" s="746" customFormat="1" ht="5.25" hidden="1">
      <c r="A7" s="1121"/>
      <c r="B7" s="1121"/>
      <c r="C7" s="1121"/>
      <c r="D7" s="1121"/>
      <c r="E7" s="1121"/>
      <c r="F7" s="1121"/>
      <c r="G7" s="1121"/>
      <c r="H7" s="1121"/>
      <c r="L7" s="1171"/>
      <c r="M7" s="1046"/>
      <c r="O7" s="1298"/>
      <c r="P7" s="1298"/>
      <c r="Q7" s="1298"/>
      <c r="R7" s="1298"/>
      <c r="S7" s="1298"/>
      <c r="T7" s="1298"/>
      <c r="U7" s="780"/>
      <c r="V7" s="780"/>
      <c r="X7" s="1121"/>
      <c r="Y7" s="1121"/>
      <c r="Z7" s="1121"/>
      <c r="AA7" s="1121"/>
      <c r="AB7" s="1121"/>
    </row>
    <row r="8" spans="1:35"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99" t="str">
        <f>IF(datePr_ch="",IF(datePr="","",datePr),datePr_ch)</f>
        <v>29.04.2022</v>
      </c>
      <c r="P8" s="1299"/>
      <c r="Q8" s="1299"/>
      <c r="R8" s="1299"/>
      <c r="S8" s="1299"/>
      <c r="T8" s="1299"/>
      <c r="U8" s="635"/>
      <c r="X8" s="559"/>
      <c r="Y8" s="559"/>
      <c r="Z8" s="559"/>
      <c r="AA8" s="559"/>
      <c r="AB8" s="559"/>
      <c r="AC8" s="559"/>
      <c r="AD8" s="559"/>
      <c r="AE8" s="559"/>
      <c r="AF8" s="559"/>
      <c r="AG8" s="559"/>
      <c r="AH8" s="559"/>
      <c r="AI8" s="559"/>
    </row>
    <row r="9" spans="1:35"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299" t="str">
        <f>IF(numberPr_ch="",IF(numberPr="","",numberPr),numberPr_ch)</f>
        <v>№2869/05-02, Вх.№3988</v>
      </c>
      <c r="P9" s="1299"/>
      <c r="Q9" s="1299"/>
      <c r="R9" s="1299"/>
      <c r="S9" s="1299"/>
      <c r="T9" s="1299"/>
      <c r="U9" s="635"/>
      <c r="X9" s="559"/>
      <c r="Y9" s="559"/>
      <c r="Z9" s="559"/>
      <c r="AA9" s="559"/>
      <c r="AB9" s="559"/>
      <c r="AC9" s="559"/>
      <c r="AD9" s="559"/>
      <c r="AE9" s="559"/>
      <c r="AF9" s="559"/>
      <c r="AG9" s="559"/>
      <c r="AH9" s="559"/>
      <c r="AI9" s="559"/>
    </row>
    <row r="10" spans="1:35" s="746" customFormat="1" ht="5.25" hidden="1">
      <c r="A10" s="1121"/>
      <c r="B10" s="1121"/>
      <c r="C10" s="1121"/>
      <c r="D10" s="1121"/>
      <c r="E10" s="1121"/>
      <c r="F10" s="1121"/>
      <c r="G10" s="1121"/>
      <c r="H10" s="1121"/>
      <c r="L10" s="1171"/>
      <c r="M10" s="1046"/>
      <c r="O10" s="1298"/>
      <c r="P10" s="1298"/>
      <c r="Q10" s="1298"/>
      <c r="R10" s="1298"/>
      <c r="S10" s="1298"/>
      <c r="T10" s="1298"/>
      <c r="U10" s="780"/>
      <c r="V10" s="780"/>
      <c r="X10" s="1121"/>
      <c r="Y10" s="1121"/>
      <c r="Z10" s="1121"/>
      <c r="AA10" s="1121"/>
      <c r="AB10" s="1121"/>
    </row>
    <row r="11" spans="1:35" s="539" customFormat="1" ht="11.25" hidden="1" customHeight="1">
      <c r="A11" s="559"/>
      <c r="B11" s="559"/>
      <c r="C11" s="559"/>
      <c r="D11" s="559"/>
      <c r="E11" s="559"/>
      <c r="F11" s="559"/>
      <c r="G11" s="559"/>
      <c r="H11" s="559"/>
      <c r="L11" s="1293"/>
      <c r="M11" s="1293"/>
      <c r="N11" s="536"/>
      <c r="O11" s="1324"/>
      <c r="P11" s="1324"/>
      <c r="Q11" s="1324"/>
      <c r="R11" s="1324"/>
      <c r="S11" s="1324"/>
      <c r="T11" s="1324"/>
      <c r="U11" s="557" t="s">
        <v>371</v>
      </c>
      <c r="X11" s="559"/>
      <c r="Y11" s="559"/>
      <c r="Z11" s="559"/>
      <c r="AA11" s="559"/>
      <c r="AB11" s="559"/>
      <c r="AC11" s="559"/>
      <c r="AD11" s="559"/>
      <c r="AE11" s="559"/>
      <c r="AF11" s="559"/>
      <c r="AG11" s="559"/>
      <c r="AH11" s="559"/>
      <c r="AI11" s="559"/>
    </row>
    <row r="12" spans="1:35">
      <c r="J12" s="499"/>
      <c r="K12" s="499"/>
      <c r="L12" s="494"/>
      <c r="M12" s="494"/>
      <c r="N12" s="494"/>
      <c r="O12" s="1323"/>
      <c r="P12" s="1323"/>
      <c r="Q12" s="1323"/>
      <c r="R12" s="1323"/>
      <c r="S12" s="1323"/>
      <c r="T12" s="1323"/>
      <c r="U12" s="1323"/>
    </row>
    <row r="13" spans="1:35" ht="14.25" customHeight="1">
      <c r="J13" s="499"/>
      <c r="K13" s="499"/>
      <c r="L13" s="1232" t="s">
        <v>445</v>
      </c>
      <c r="M13" s="1232"/>
      <c r="N13" s="1232"/>
      <c r="O13" s="1232"/>
      <c r="P13" s="1232"/>
      <c r="Q13" s="1232"/>
      <c r="R13" s="1232"/>
      <c r="S13" s="1232"/>
      <c r="T13" s="1232"/>
      <c r="U13" s="1232"/>
      <c r="V13" s="1232"/>
      <c r="W13" s="1232" t="s">
        <v>446</v>
      </c>
    </row>
    <row r="14" spans="1:35" ht="14.25" customHeight="1">
      <c r="J14" s="499"/>
      <c r="K14" s="499"/>
      <c r="L14" s="1306" t="s">
        <v>91</v>
      </c>
      <c r="M14" s="1306" t="s">
        <v>602</v>
      </c>
      <c r="N14" s="491"/>
      <c r="O14" s="1307" t="s">
        <v>604</v>
      </c>
      <c r="P14" s="1308"/>
      <c r="Q14" s="1308"/>
      <c r="R14" s="1308"/>
      <c r="S14" s="1308"/>
      <c r="T14" s="1309"/>
      <c r="U14" s="1289" t="s">
        <v>339</v>
      </c>
      <c r="V14" s="1303" t="s">
        <v>274</v>
      </c>
      <c r="W14" s="1232"/>
    </row>
    <row r="15" spans="1:35" ht="14.25" customHeight="1">
      <c r="J15" s="499"/>
      <c r="K15" s="499"/>
      <c r="L15" s="1306"/>
      <c r="M15" s="1306"/>
      <c r="N15" s="491"/>
      <c r="O15" s="1312" t="s">
        <v>590</v>
      </c>
      <c r="P15" s="1310"/>
      <c r="Q15" s="1311"/>
      <c r="R15" s="1287" t="s">
        <v>615</v>
      </c>
      <c r="S15" s="1287"/>
      <c r="T15" s="1288"/>
      <c r="U15" s="1290"/>
      <c r="V15" s="1304"/>
      <c r="W15" s="1232"/>
    </row>
    <row r="16" spans="1:35" ht="30" customHeight="1">
      <c r="J16" s="499"/>
      <c r="K16" s="499"/>
      <c r="L16" s="1306"/>
      <c r="M16" s="1306"/>
      <c r="N16" s="490"/>
      <c r="O16" s="1313"/>
      <c r="P16" s="505"/>
      <c r="Q16" s="505"/>
      <c r="R16" s="506" t="s">
        <v>273</v>
      </c>
      <c r="S16" s="1301" t="s">
        <v>272</v>
      </c>
      <c r="T16" s="1302"/>
      <c r="U16" s="1291"/>
      <c r="V16" s="1305"/>
      <c r="W16" s="1232"/>
    </row>
    <row r="17" spans="1:36">
      <c r="J17" s="499"/>
      <c r="K17" s="538">
        <v>1</v>
      </c>
      <c r="L17" s="616" t="s">
        <v>92</v>
      </c>
      <c r="M17" s="616" t="s">
        <v>48</v>
      </c>
      <c r="N17" s="636" t="s">
        <v>48</v>
      </c>
      <c r="O17" s="617">
        <f ca="1">OFFSET(O17,0,-1)+1</f>
        <v>3</v>
      </c>
      <c r="P17" s="618">
        <f ca="1">OFFSET(P17,0,-1)</f>
        <v>3</v>
      </c>
      <c r="Q17" s="618">
        <f ca="1">OFFSET(Q17,0,-1)</f>
        <v>3</v>
      </c>
      <c r="R17" s="617">
        <f ca="1">OFFSET(R17,0,-1)+1</f>
        <v>4</v>
      </c>
      <c r="S17" s="1294">
        <f ca="1">OFFSET(S17,0,-1)+1</f>
        <v>5</v>
      </c>
      <c r="T17" s="1294"/>
      <c r="U17" s="617">
        <f ca="1">OFFSET(U17,0,-2)+1</f>
        <v>6</v>
      </c>
      <c r="V17" s="618">
        <f ca="1">OFFSET(V17,0,-1)</f>
        <v>6</v>
      </c>
      <c r="W17" s="617">
        <f ca="1">OFFSET(W17,0,-1)+1</f>
        <v>7</v>
      </c>
    </row>
    <row r="18" spans="1:36" ht="22.5">
      <c r="A18" s="1277">
        <v>1</v>
      </c>
      <c r="B18" s="867"/>
      <c r="C18" s="867"/>
      <c r="D18" s="867"/>
      <c r="E18" s="868"/>
      <c r="F18" s="869"/>
      <c r="G18" s="867"/>
      <c r="H18" s="867"/>
      <c r="I18" s="870"/>
      <c r="J18" s="865"/>
      <c r="K18" s="874">
        <v>1</v>
      </c>
      <c r="L18" s="562" t="e">
        <f ca="1">mergeValue(A18)</f>
        <v>#NAME?</v>
      </c>
      <c r="M18" s="610" t="s">
        <v>19</v>
      </c>
      <c r="N18" s="549"/>
      <c r="O18" s="1320"/>
      <c r="P18" s="1320"/>
      <c r="Q18" s="1320"/>
      <c r="R18" s="1320"/>
      <c r="S18" s="1320"/>
      <c r="T18" s="1320"/>
      <c r="U18" s="1320"/>
      <c r="V18" s="1320"/>
      <c r="W18" s="599" t="s">
        <v>718</v>
      </c>
    </row>
    <row r="19" spans="1:36" ht="22.5">
      <c r="A19" s="1277"/>
      <c r="B19" s="1277">
        <v>1</v>
      </c>
      <c r="C19" s="867"/>
      <c r="D19" s="867"/>
      <c r="E19" s="869"/>
      <c r="F19" s="869"/>
      <c r="G19" s="867"/>
      <c r="H19" s="867"/>
      <c r="I19" s="864"/>
      <c r="J19" s="863"/>
      <c r="K19" s="874">
        <v>1</v>
      </c>
      <c r="L19" s="562" t="e">
        <f ca="1">mergeValue(A19) &amp;"."&amp; mergeValue(B19)</f>
        <v>#NAME?</v>
      </c>
      <c r="M19" s="516" t="s">
        <v>15</v>
      </c>
      <c r="N19" s="549"/>
      <c r="O19" s="1320"/>
      <c r="P19" s="1320"/>
      <c r="Q19" s="1320"/>
      <c r="R19" s="1320"/>
      <c r="S19" s="1320"/>
      <c r="T19" s="1320"/>
      <c r="U19" s="1320"/>
      <c r="V19" s="1320"/>
      <c r="W19" s="599" t="s">
        <v>459</v>
      </c>
    </row>
    <row r="20" spans="1:36" ht="22.5">
      <c r="A20" s="1277"/>
      <c r="B20" s="1277"/>
      <c r="C20" s="1277">
        <v>1</v>
      </c>
      <c r="D20" s="867"/>
      <c r="E20" s="869"/>
      <c r="F20" s="869"/>
      <c r="G20" s="867"/>
      <c r="H20" s="867"/>
      <c r="I20" s="871"/>
      <c r="J20" s="863"/>
      <c r="K20" s="874">
        <v>1</v>
      </c>
      <c r="L20" s="562" t="e">
        <f ca="1">mergeValue(A20) &amp;"."&amp; mergeValue(B20)&amp;"."&amp; mergeValue(C20)</f>
        <v>#NAME?</v>
      </c>
      <c r="M20" s="517" t="s">
        <v>7</v>
      </c>
      <c r="N20" s="549"/>
      <c r="O20" s="1320"/>
      <c r="P20" s="1320"/>
      <c r="Q20" s="1320"/>
      <c r="R20" s="1320"/>
      <c r="S20" s="1320"/>
      <c r="T20" s="1320"/>
      <c r="U20" s="1320"/>
      <c r="V20" s="1320"/>
      <c r="W20" s="599" t="s">
        <v>600</v>
      </c>
    </row>
    <row r="21" spans="1:36" ht="22.5">
      <c r="A21" s="1277"/>
      <c r="B21" s="1277"/>
      <c r="C21" s="1277"/>
      <c r="D21" s="1277">
        <v>1</v>
      </c>
      <c r="E21" s="869"/>
      <c r="F21" s="869"/>
      <c r="G21" s="867"/>
      <c r="H21" s="867"/>
      <c r="I21" s="1277">
        <v>1</v>
      </c>
      <c r="J21" s="863"/>
      <c r="K21" s="874">
        <v>1</v>
      </c>
      <c r="L21" s="562" t="e">
        <f ca="1">mergeValue(A21) &amp;"."&amp; mergeValue(B21)&amp;"."&amp; mergeValue(C21)&amp;"."&amp; mergeValue(D21)</f>
        <v>#NAME?</v>
      </c>
      <c r="M21" s="518" t="s">
        <v>21</v>
      </c>
      <c r="N21" s="549"/>
      <c r="O21" s="1320"/>
      <c r="P21" s="1320"/>
      <c r="Q21" s="1320"/>
      <c r="R21" s="1320"/>
      <c r="S21" s="1320"/>
      <c r="T21" s="1320"/>
      <c r="U21" s="1320"/>
      <c r="V21" s="1320"/>
      <c r="W21" s="599" t="s">
        <v>601</v>
      </c>
    </row>
    <row r="22" spans="1:36" ht="11.25" hidden="1" customHeight="1">
      <c r="A22" s="1277"/>
      <c r="B22" s="1277"/>
      <c r="C22" s="1277"/>
      <c r="D22" s="1277"/>
      <c r="E22" s="1277">
        <v>1</v>
      </c>
      <c r="F22" s="869"/>
      <c r="G22" s="867"/>
      <c r="H22" s="867"/>
      <c r="I22" s="1277"/>
      <c r="J22" s="869"/>
      <c r="K22" s="874">
        <v>1</v>
      </c>
      <c r="L22" s="562"/>
      <c r="M22" s="524"/>
      <c r="N22" s="550"/>
      <c r="O22" s="600"/>
      <c r="P22" s="600"/>
      <c r="Q22" s="600"/>
      <c r="R22" s="600"/>
      <c r="S22" s="600"/>
      <c r="T22" s="600"/>
      <c r="U22" s="562"/>
      <c r="V22" s="477"/>
      <c r="W22" s="529"/>
    </row>
    <row r="23" spans="1:36" ht="33.75">
      <c r="A23" s="1277"/>
      <c r="B23" s="1277"/>
      <c r="C23" s="1277"/>
      <c r="D23" s="1277"/>
      <c r="E23" s="1277"/>
      <c r="F23" s="1277">
        <v>1</v>
      </c>
      <c r="G23" s="867"/>
      <c r="H23" s="867"/>
      <c r="I23" s="1277"/>
      <c r="J23" s="1322"/>
      <c r="K23" s="874">
        <v>1</v>
      </c>
      <c r="L23" s="562" t="e">
        <f ca="1">mergeValue(A23) &amp;"."&amp; mergeValue(B23)&amp;"."&amp; mergeValue(C23)&amp;"."&amp; mergeValue(D23)&amp;"."&amp;  mergeValue(F23)</f>
        <v>#NAME?</v>
      </c>
      <c r="M23" s="524" t="s">
        <v>9</v>
      </c>
      <c r="N23" s="550"/>
      <c r="O23" s="1279"/>
      <c r="P23" s="1279"/>
      <c r="Q23" s="1279"/>
      <c r="R23" s="1279"/>
      <c r="S23" s="1279"/>
      <c r="T23" s="1279"/>
      <c r="U23" s="1279"/>
      <c r="V23" s="1279"/>
      <c r="W23" s="599" t="s">
        <v>720</v>
      </c>
      <c r="Y23" s="558" t="e">
        <f ca="1">strCheckUnique(Z23:Z26)</f>
        <v>#NAME?</v>
      </c>
      <c r="AA23" s="558"/>
    </row>
    <row r="24" spans="1:36" ht="99" customHeight="1">
      <c r="A24" s="1277"/>
      <c r="B24" s="1277"/>
      <c r="C24" s="1277"/>
      <c r="D24" s="1277"/>
      <c r="E24" s="1277"/>
      <c r="F24" s="1277"/>
      <c r="G24" s="867">
        <v>1</v>
      </c>
      <c r="H24" s="867"/>
      <c r="I24" s="1277"/>
      <c r="J24" s="1322"/>
      <c r="K24" s="866"/>
      <c r="L24" s="562" t="e">
        <f ca="1">mergeValue(A24) &amp;"."&amp; mergeValue(B24)&amp;"."&amp; mergeValue(C24)&amp;"."&amp; mergeValue(D24)&amp;"."&amp;  mergeValue(F24)&amp;"."&amp;  mergeValue(G24)</f>
        <v>#NAME?</v>
      </c>
      <c r="M24" s="1088"/>
      <c r="N24" s="555"/>
      <c r="O24" s="532"/>
      <c r="P24" s="532"/>
      <c r="Q24" s="532"/>
      <c r="R24" s="1283"/>
      <c r="S24" s="1285" t="s">
        <v>83</v>
      </c>
      <c r="T24" s="1283"/>
      <c r="U24" s="1285" t="s">
        <v>84</v>
      </c>
      <c r="V24" s="507"/>
      <c r="W24" s="1295" t="s">
        <v>733</v>
      </c>
      <c r="X24" s="554" t="e">
        <f ca="1">strCheckDate(O25:V25)</f>
        <v>#NAME?</v>
      </c>
      <c r="Y24" s="558"/>
      <c r="Z24" s="558" t="str">
        <f>IF(M24="","",M24 )</f>
        <v/>
      </c>
      <c r="AA24" s="558"/>
      <c r="AB24" s="558"/>
      <c r="AC24" s="558"/>
    </row>
    <row r="25" spans="1:36" ht="11.25" hidden="1">
      <c r="A25" s="1277"/>
      <c r="B25" s="1277"/>
      <c r="C25" s="1277"/>
      <c r="D25" s="1277"/>
      <c r="E25" s="1277"/>
      <c r="F25" s="1277"/>
      <c r="G25" s="867"/>
      <c r="H25" s="867"/>
      <c r="I25" s="1277"/>
      <c r="J25" s="1322"/>
      <c r="K25" s="874">
        <v>1</v>
      </c>
      <c r="L25" s="569"/>
      <c r="M25" s="615"/>
      <c r="N25" s="555"/>
      <c r="O25" s="532"/>
      <c r="P25" s="532"/>
      <c r="Q25" s="553" t="str">
        <f>R24 &amp; "-" &amp; T24</f>
        <v>-</v>
      </c>
      <c r="R25" s="1283"/>
      <c r="S25" s="1285"/>
      <c r="T25" s="1283"/>
      <c r="U25" s="1285"/>
      <c r="V25" s="507"/>
      <c r="W25" s="1296"/>
      <c r="Y25" s="558"/>
      <c r="Z25" s="558"/>
      <c r="AA25" s="558"/>
      <c r="AB25" s="558"/>
      <c r="AC25" s="558"/>
    </row>
    <row r="26" spans="1:36" s="492" customFormat="1" ht="15" customHeight="1">
      <c r="A26" s="1277"/>
      <c r="B26" s="1277"/>
      <c r="C26" s="1277"/>
      <c r="D26" s="1277"/>
      <c r="E26" s="1277"/>
      <c r="F26" s="1277"/>
      <c r="G26" s="867"/>
      <c r="H26" s="867"/>
      <c r="I26" s="1277"/>
      <c r="J26" s="1322"/>
      <c r="K26" s="874">
        <v>1</v>
      </c>
      <c r="L26" s="508"/>
      <c r="M26" s="526" t="s">
        <v>24</v>
      </c>
      <c r="N26" s="521"/>
      <c r="O26" s="515"/>
      <c r="P26" s="515"/>
      <c r="Q26" s="515"/>
      <c r="R26" s="542"/>
      <c r="S26" s="534"/>
      <c r="T26" s="533"/>
      <c r="U26" s="521"/>
      <c r="V26" s="530"/>
      <c r="W26" s="1297"/>
      <c r="X26" s="556"/>
      <c r="Y26" s="556"/>
      <c r="Z26" s="556"/>
      <c r="AA26" s="556"/>
      <c r="AB26" s="556"/>
      <c r="AC26" s="556"/>
      <c r="AD26" s="556"/>
      <c r="AE26" s="556"/>
      <c r="AF26" s="556"/>
      <c r="AG26" s="556"/>
      <c r="AH26" s="556"/>
      <c r="AI26" s="556"/>
    </row>
    <row r="27" spans="1:36" s="492" customFormat="1" ht="15" customHeight="1">
      <c r="A27" s="1277"/>
      <c r="B27" s="1277"/>
      <c r="C27" s="1277"/>
      <c r="D27" s="1277"/>
      <c r="E27" s="1277"/>
      <c r="F27" s="869"/>
      <c r="G27" s="869"/>
      <c r="H27" s="867"/>
      <c r="I27" s="1277"/>
      <c r="J27" s="869"/>
      <c r="K27" s="873"/>
      <c r="L27" s="508"/>
      <c r="M27" s="521" t="s">
        <v>10</v>
      </c>
      <c r="N27" s="526"/>
      <c r="O27" s="526"/>
      <c r="P27" s="526"/>
      <c r="Q27" s="526"/>
      <c r="R27" s="526"/>
      <c r="S27" s="526"/>
      <c r="T27" s="526"/>
      <c r="U27" s="526"/>
      <c r="V27" s="526"/>
      <c r="W27" s="530"/>
      <c r="X27" s="556"/>
      <c r="Y27" s="556"/>
      <c r="Z27" s="556"/>
      <c r="AA27" s="556"/>
      <c r="AB27" s="556"/>
      <c r="AC27" s="556"/>
      <c r="AD27" s="556"/>
      <c r="AE27" s="556"/>
      <c r="AF27" s="556"/>
      <c r="AG27" s="556"/>
      <c r="AH27" s="556"/>
      <c r="AI27" s="556"/>
      <c r="AJ27" s="556"/>
    </row>
    <row r="28" spans="1:36" s="492" customFormat="1" ht="15" hidden="1" customHeight="1">
      <c r="A28" s="1277"/>
      <c r="B28" s="1277"/>
      <c r="C28" s="1277"/>
      <c r="D28" s="1277"/>
      <c r="E28" s="869"/>
      <c r="F28" s="869"/>
      <c r="G28" s="869"/>
      <c r="H28" s="867"/>
      <c r="I28" s="1277"/>
      <c r="J28" s="869"/>
      <c r="K28" s="873"/>
      <c r="L28" s="508"/>
      <c r="M28" s="521"/>
      <c r="N28" s="526"/>
      <c r="O28" s="526"/>
      <c r="P28" s="526"/>
      <c r="Q28" s="526"/>
      <c r="R28" s="526"/>
      <c r="S28" s="526"/>
      <c r="T28" s="526"/>
      <c r="U28" s="526"/>
      <c r="V28" s="526"/>
      <c r="W28" s="530"/>
      <c r="X28" s="556"/>
      <c r="Y28" s="556"/>
      <c r="Z28" s="556"/>
      <c r="AA28" s="556"/>
      <c r="AB28" s="556"/>
      <c r="AC28" s="556"/>
      <c r="AD28" s="556"/>
      <c r="AE28" s="556"/>
      <c r="AF28" s="556"/>
      <c r="AG28" s="556"/>
      <c r="AH28" s="556"/>
      <c r="AI28" s="556"/>
      <c r="AJ28" s="556"/>
    </row>
    <row r="29" spans="1:36" s="492" customFormat="1" ht="15" customHeight="1">
      <c r="A29" s="1277"/>
      <c r="B29" s="1277"/>
      <c r="C29" s="1277"/>
      <c r="D29" s="872"/>
      <c r="E29" s="872"/>
      <c r="F29" s="869"/>
      <c r="G29" s="867"/>
      <c r="H29" s="867"/>
      <c r="I29" s="865"/>
      <c r="J29" s="862"/>
      <c r="K29" s="874">
        <v>1</v>
      </c>
      <c r="L29" s="508"/>
      <c r="M29" s="520" t="s">
        <v>16</v>
      </c>
      <c r="N29" s="519"/>
      <c r="O29" s="515"/>
      <c r="P29" s="515"/>
      <c r="Q29" s="515"/>
      <c r="R29" s="542"/>
      <c r="S29" s="534"/>
      <c r="T29" s="533"/>
      <c r="U29" s="519"/>
      <c r="V29" s="534"/>
      <c r="W29" s="530"/>
      <c r="X29" s="556"/>
      <c r="Y29" s="556"/>
      <c r="Z29" s="556"/>
      <c r="AA29" s="556"/>
      <c r="AB29" s="556"/>
      <c r="AC29" s="556"/>
      <c r="AD29" s="556"/>
      <c r="AE29" s="556"/>
      <c r="AF29" s="556"/>
      <c r="AG29" s="556"/>
      <c r="AH29" s="556"/>
      <c r="AI29" s="556"/>
    </row>
    <row r="30" spans="1:36" s="492" customFormat="1" ht="15" customHeight="1">
      <c r="A30" s="1277"/>
      <c r="B30" s="1277"/>
      <c r="C30" s="872"/>
      <c r="D30" s="872"/>
      <c r="E30" s="872"/>
      <c r="F30" s="872"/>
      <c r="G30" s="867"/>
      <c r="H30" s="867"/>
      <c r="I30" s="875"/>
      <c r="J30" s="862"/>
      <c r="K30" s="874">
        <v>1</v>
      </c>
      <c r="L30" s="508"/>
      <c r="M30" s="519" t="s">
        <v>17</v>
      </c>
      <c r="N30" s="519"/>
      <c r="O30" s="515"/>
      <c r="P30" s="515"/>
      <c r="Q30" s="515"/>
      <c r="R30" s="542"/>
      <c r="S30" s="534"/>
      <c r="T30" s="533"/>
      <c r="U30" s="519"/>
      <c r="V30" s="534"/>
      <c r="W30" s="530"/>
      <c r="X30" s="556"/>
      <c r="Y30" s="556"/>
      <c r="Z30" s="556"/>
      <c r="AA30" s="556"/>
      <c r="AB30" s="556"/>
      <c r="AC30" s="556"/>
      <c r="AD30" s="556"/>
      <c r="AE30" s="556"/>
      <c r="AF30" s="556"/>
      <c r="AG30" s="556"/>
      <c r="AH30" s="556"/>
      <c r="AI30" s="556"/>
    </row>
    <row r="31" spans="1:36" s="492" customFormat="1" ht="15" customHeight="1">
      <c r="A31" s="1277"/>
      <c r="B31" s="872"/>
      <c r="C31" s="872"/>
      <c r="D31" s="872"/>
      <c r="E31" s="872"/>
      <c r="F31" s="872"/>
      <c r="G31" s="867"/>
      <c r="H31" s="867"/>
      <c r="I31" s="865"/>
      <c r="J31" s="862"/>
      <c r="K31" s="874">
        <v>1</v>
      </c>
      <c r="L31" s="508"/>
      <c r="M31" s="528" t="s">
        <v>18</v>
      </c>
      <c r="N31" s="519"/>
      <c r="O31" s="515"/>
      <c r="P31" s="515"/>
      <c r="Q31" s="515"/>
      <c r="R31" s="542"/>
      <c r="S31" s="534"/>
      <c r="T31" s="533"/>
      <c r="U31" s="519"/>
      <c r="V31" s="534"/>
      <c r="W31" s="530"/>
      <c r="X31" s="556"/>
      <c r="Y31" s="556"/>
      <c r="Z31" s="556"/>
      <c r="AA31" s="556"/>
      <c r="AB31" s="556"/>
      <c r="AC31" s="556"/>
      <c r="AD31" s="556"/>
      <c r="AE31" s="556"/>
      <c r="AF31" s="556"/>
      <c r="AG31" s="556"/>
      <c r="AH31" s="556"/>
      <c r="AI31" s="556"/>
    </row>
    <row r="32" spans="1:36" s="492" customFormat="1" ht="15" customHeight="1">
      <c r="A32" s="861"/>
      <c r="B32" s="861"/>
      <c r="C32" s="861"/>
      <c r="D32" s="861"/>
      <c r="E32" s="861"/>
      <c r="F32" s="861"/>
      <c r="G32" s="861"/>
      <c r="H32" s="861"/>
      <c r="I32" s="861"/>
      <c r="J32" s="861"/>
      <c r="K32" s="861"/>
      <c r="L32" s="462"/>
      <c r="M32" s="535" t="s">
        <v>308</v>
      </c>
      <c r="N32" s="519"/>
      <c r="O32" s="515"/>
      <c r="P32" s="515"/>
      <c r="Q32" s="515"/>
      <c r="R32" s="542"/>
      <c r="S32" s="534"/>
      <c r="T32" s="533"/>
      <c r="U32" s="519"/>
      <c r="V32" s="534"/>
      <c r="W32" s="530"/>
      <c r="X32" s="556"/>
      <c r="Y32" s="556"/>
      <c r="Z32" s="556"/>
      <c r="AA32" s="556"/>
      <c r="AB32" s="556"/>
      <c r="AC32" s="556"/>
      <c r="AD32" s="556"/>
      <c r="AE32" s="556"/>
      <c r="AF32" s="556"/>
      <c r="AG32" s="556"/>
      <c r="AH32" s="556"/>
      <c r="AI32" s="556"/>
    </row>
    <row r="33" spans="12:23" ht="3" customHeight="1">
      <c r="L33" s="455"/>
      <c r="M33" s="455"/>
      <c r="N33" s="455"/>
      <c r="O33" s="455"/>
      <c r="P33" s="455"/>
      <c r="Q33" s="455"/>
      <c r="R33" s="455"/>
      <c r="S33" s="455"/>
      <c r="T33" s="455"/>
      <c r="U33" s="455"/>
    </row>
    <row r="34" spans="12:23" ht="106.5" customHeight="1">
      <c r="L34" s="1">
        <v>1</v>
      </c>
      <c r="M34" s="1270" t="s">
        <v>734</v>
      </c>
      <c r="N34" s="1270"/>
      <c r="O34" s="1270"/>
      <c r="P34" s="1270"/>
      <c r="Q34" s="1270"/>
      <c r="R34" s="1270"/>
      <c r="S34" s="1270"/>
      <c r="T34" s="1270"/>
      <c r="U34" s="1270"/>
      <c r="V34" s="1270"/>
      <c r="W34" s="1270"/>
    </row>
  </sheetData>
  <sheetProtection password="FA9C" sheet="1" objects="1" scenarios="1" formatColumns="0" formatRows="0"/>
  <dataConsolidate/>
  <mergeCells count="39">
    <mergeCell ref="W24:W26"/>
    <mergeCell ref="R15:T15"/>
    <mergeCell ref="O14:T14"/>
    <mergeCell ref="M34:W34"/>
    <mergeCell ref="U14:U16"/>
    <mergeCell ref="V14:V16"/>
    <mergeCell ref="W13:W16"/>
    <mergeCell ref="L13:V13"/>
    <mergeCell ref="L14:L16"/>
    <mergeCell ref="M14:M16"/>
    <mergeCell ref="S17:T17"/>
    <mergeCell ref="T24:T25"/>
    <mergeCell ref="L5:T5"/>
    <mergeCell ref="O7:T7"/>
    <mergeCell ref="O8:T8"/>
    <mergeCell ref="L11:M11"/>
    <mergeCell ref="O11:T11"/>
    <mergeCell ref="O9:T9"/>
    <mergeCell ref="O10:T10"/>
    <mergeCell ref="O12:U12"/>
    <mergeCell ref="O15:O16"/>
    <mergeCell ref="P15:Q15"/>
    <mergeCell ref="S16:T16"/>
    <mergeCell ref="I21:I28"/>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62168:U262169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6">
    <tabColor indexed="22"/>
  </sheetPr>
  <dimension ref="A1:T15"/>
  <sheetViews>
    <sheetView showGridLines="0" tabSelected="1"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68</v>
      </c>
    </row>
    <row r="2" spans="1:20" ht="22.5">
      <c r="F2" s="1271" t="s">
        <v>470</v>
      </c>
      <c r="G2" s="1272"/>
      <c r="H2" s="1273"/>
      <c r="I2" s="609"/>
    </row>
    <row r="3" spans="1:20" ht="3" customHeight="1"/>
    <row r="4" spans="1:20" s="539" customFormat="1" ht="11.25">
      <c r="A4" s="559"/>
      <c r="B4" s="559"/>
      <c r="C4" s="559"/>
      <c r="D4" s="559"/>
      <c r="F4" s="1232" t="s">
        <v>445</v>
      </c>
      <c r="G4" s="1232"/>
      <c r="H4" s="1232"/>
      <c r="I4" s="1274"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4"/>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05.05.2022</v>
      </c>
      <c r="I7" s="550" t="s">
        <v>472</v>
      </c>
      <c r="J7" s="584"/>
      <c r="K7" s="559"/>
      <c r="L7" s="559"/>
      <c r="M7" s="559"/>
      <c r="N7" s="559"/>
      <c r="O7" s="559"/>
      <c r="P7" s="559"/>
      <c r="Q7" s="559"/>
      <c r="R7" s="559"/>
      <c r="S7" s="559"/>
      <c r="T7" s="559"/>
    </row>
    <row r="8" spans="1:20" s="539" customFormat="1" ht="45">
      <c r="A8" s="1275">
        <v>1</v>
      </c>
      <c r="B8" s="559"/>
      <c r="C8" s="559"/>
      <c r="D8" s="559"/>
      <c r="F8" s="585" t="e">
        <f ca="1">"2." &amp;mergeValue(A8)</f>
        <v>#NAME?</v>
      </c>
      <c r="G8" s="601" t="s">
        <v>473</v>
      </c>
      <c r="H8" s="573" t="str">
        <f>IF('Перечень тарифов'!R21="","наименование отсутствует","" &amp; 'Перечень тарифов'!R21 &amp; "")</f>
        <v>наименование отсутствует</v>
      </c>
      <c r="I8" s="550" t="s">
        <v>568</v>
      </c>
      <c r="J8" s="584"/>
      <c r="K8" s="559"/>
      <c r="L8" s="559"/>
      <c r="M8" s="559"/>
      <c r="N8" s="559"/>
      <c r="O8" s="559"/>
      <c r="P8" s="559"/>
      <c r="Q8" s="559"/>
      <c r="R8" s="559"/>
      <c r="S8" s="559"/>
      <c r="T8" s="559"/>
    </row>
    <row r="9" spans="1:20" s="539" customFormat="1" ht="22.5">
      <c r="A9" s="1275"/>
      <c r="B9" s="559"/>
      <c r="C9" s="559"/>
      <c r="D9" s="559"/>
      <c r="F9" s="585" t="e">
        <f ca="1">"3." &amp;mergeValue(A9)</f>
        <v>#NAME?</v>
      </c>
      <c r="G9" s="601" t="s">
        <v>474</v>
      </c>
      <c r="H9" s="573" t="str">
        <f>IF('Перечень тарифов'!F21="","наименование отсутствует","" &amp; 'Перечень тарифов'!F21 &amp; "")</f>
        <v>Передача. Тепловая энергия</v>
      </c>
      <c r="I9" s="550" t="s">
        <v>566</v>
      </c>
      <c r="J9" s="584"/>
      <c r="K9" s="559"/>
      <c r="L9" s="559"/>
      <c r="M9" s="559"/>
      <c r="N9" s="559"/>
      <c r="O9" s="559"/>
      <c r="P9" s="559"/>
      <c r="Q9" s="559"/>
      <c r="R9" s="559"/>
      <c r="S9" s="559"/>
      <c r="T9" s="559"/>
    </row>
    <row r="10" spans="1:20" s="539" customFormat="1" ht="22.5">
      <c r="A10" s="1275"/>
      <c r="B10" s="559"/>
      <c r="C10" s="559"/>
      <c r="D10" s="559"/>
      <c r="F10" s="585" t="e">
        <f ca="1">"4."&amp;mergeValue(A10)</f>
        <v>#NAME?</v>
      </c>
      <c r="G10" s="601" t="s">
        <v>475</v>
      </c>
      <c r="H10" s="574" t="s">
        <v>449</v>
      </c>
      <c r="I10" s="550"/>
      <c r="J10" s="584"/>
      <c r="K10" s="559"/>
      <c r="L10" s="559"/>
      <c r="M10" s="559"/>
      <c r="N10" s="559"/>
      <c r="O10" s="559"/>
      <c r="P10" s="559"/>
      <c r="Q10" s="559"/>
      <c r="R10" s="559"/>
      <c r="S10" s="559"/>
      <c r="T10" s="559"/>
    </row>
    <row r="11" spans="1:20" s="539" customFormat="1" ht="18.75">
      <c r="A11" s="1275"/>
      <c r="B11" s="1275">
        <v>1</v>
      </c>
      <c r="C11" s="592"/>
      <c r="D11" s="592"/>
      <c r="F11" s="585" t="e">
        <f ca="1">"4."&amp;mergeValue(A11) &amp;"."&amp;mergeValue(B11)</f>
        <v>#NAME?</v>
      </c>
      <c r="G11" s="580" t="s">
        <v>570</v>
      </c>
      <c r="H11" s="573" t="str">
        <f>IF(region_name="","",region_name)</f>
        <v>Республика Татарстан</v>
      </c>
      <c r="I11" s="550" t="s">
        <v>478</v>
      </c>
      <c r="J11" s="584"/>
      <c r="K11" s="559"/>
      <c r="L11" s="559"/>
      <c r="M11" s="559"/>
      <c r="N11" s="559"/>
      <c r="O11" s="559"/>
      <c r="P11" s="559"/>
      <c r="Q11" s="559"/>
      <c r="R11" s="559"/>
      <c r="S11" s="559"/>
      <c r="T11" s="559"/>
    </row>
    <row r="12" spans="1:20" s="539" customFormat="1" ht="22.5">
      <c r="A12" s="1275"/>
      <c r="B12" s="1275"/>
      <c r="C12" s="1275">
        <v>1</v>
      </c>
      <c r="D12" s="592"/>
      <c r="F12" s="585" t="e">
        <f ca="1">"4."&amp;mergeValue(A12) &amp;"."&amp;mergeValue(B12)&amp;"."&amp;mergeValue(C12)</f>
        <v>#NAME?</v>
      </c>
      <c r="G12" s="591" t="s">
        <v>476</v>
      </c>
      <c r="H12" s="573" t="str">
        <f>IF(Территории!H13="","","" &amp; Территории!H13 &amp; "")</f>
        <v>Город Казань</v>
      </c>
      <c r="I12" s="550" t="s">
        <v>479</v>
      </c>
      <c r="J12" s="584"/>
      <c r="K12" s="559"/>
      <c r="L12" s="559"/>
      <c r="M12" s="559"/>
      <c r="N12" s="559"/>
      <c r="O12" s="559"/>
      <c r="P12" s="559"/>
      <c r="Q12" s="559"/>
      <c r="R12" s="559"/>
      <c r="S12" s="559"/>
      <c r="T12" s="559"/>
    </row>
    <row r="13" spans="1:20" s="539" customFormat="1" ht="56.25">
      <c r="A13" s="1275"/>
      <c r="B13" s="1275"/>
      <c r="C13" s="1275"/>
      <c r="D13" s="592">
        <v>1</v>
      </c>
      <c r="F13" s="585" t="e">
        <f ca="1">"4."&amp;mergeValue(A13) &amp;"."&amp;mergeValue(B13)&amp;"."&amp;mergeValue(C13)&amp;"."&amp;mergeValue(D13)</f>
        <v>#NAME?</v>
      </c>
      <c r="G13" s="602" t="s">
        <v>477</v>
      </c>
      <c r="H13" s="573" t="str">
        <f>IF(Территории!R14="","","" &amp; Территории!R14 &amp; "")</f>
        <v>Город Казань (92701000)</v>
      </c>
      <c r="I13" s="1183" t="s">
        <v>569</v>
      </c>
      <c r="J13" s="584"/>
      <c r="K13" s="559"/>
      <c r="L13" s="559"/>
      <c r="M13" s="559"/>
      <c r="N13" s="559"/>
      <c r="O13" s="559"/>
      <c r="P13" s="559"/>
      <c r="Q13" s="559"/>
      <c r="R13" s="559"/>
      <c r="S13" s="559"/>
      <c r="T13" s="559"/>
    </row>
    <row r="14" spans="1:20" s="582" customFormat="1" ht="3" customHeight="1">
      <c r="A14" s="583"/>
      <c r="B14" s="583"/>
      <c r="C14" s="583"/>
      <c r="D14" s="583"/>
      <c r="F14" s="594"/>
      <c r="G14" s="595"/>
      <c r="H14" s="596"/>
      <c r="I14" s="597"/>
      <c r="J14" s="583"/>
      <c r="K14" s="583"/>
      <c r="L14" s="583"/>
      <c r="M14" s="583"/>
      <c r="N14" s="583"/>
      <c r="O14" s="583"/>
      <c r="P14" s="583"/>
      <c r="Q14" s="583"/>
      <c r="R14" s="583"/>
      <c r="S14" s="583"/>
      <c r="T14" s="583"/>
    </row>
    <row r="15" spans="1:20" s="582" customFormat="1" ht="15" customHeight="1">
      <c r="A15" s="583"/>
      <c r="B15" s="583"/>
      <c r="C15" s="583"/>
      <c r="D15" s="583"/>
      <c r="F15" s="581"/>
      <c r="G15" s="1270" t="s">
        <v>571</v>
      </c>
      <c r="H15" s="1270"/>
      <c r="I15" s="563"/>
      <c r="J15" s="583"/>
      <c r="K15" s="583"/>
      <c r="L15" s="583"/>
      <c r="M15" s="583"/>
      <c r="N15" s="583"/>
      <c r="O15" s="583"/>
      <c r="P15" s="583"/>
      <c r="Q15" s="583"/>
      <c r="R15" s="583"/>
      <c r="S15" s="583"/>
      <c r="T15" s="583"/>
    </row>
  </sheetData>
  <sheetProtection algorithmName="SHA-512" hashValue="gTEMg2EraXx3sy70y/DGfnDn+es79XQ6HeZewn5ECCilK2nAGeroCy9MVZUfHd24qyoPkDsLCNpywCkBi35QDg==" saltValue="lhdjpECsdwTy20uAAG3XaA=="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AH30"/>
  <sheetViews>
    <sheetView showGridLines="0" topLeftCell="I4" zoomScaleNormal="100" workbookViewId="0">
      <selection activeCell="O24" sqref="O24"/>
    </sheetView>
  </sheetViews>
  <sheetFormatPr defaultColWidth="10.5703125" defaultRowHeight="14.25"/>
  <cols>
    <col min="1" max="6" width="10.5703125" style="446" hidden="1" customWidth="1"/>
    <col min="7" max="8" width="9.140625" style="453" hidden="1" customWidth="1"/>
    <col min="9" max="9" width="3.7109375" style="453" customWidth="1"/>
    <col min="10" max="11" width="3.7109375" style="452" customWidth="1"/>
    <col min="12" max="12" width="12.7109375" style="446" customWidth="1"/>
    <col min="13" max="13" width="44.7109375" style="446" customWidth="1"/>
    <col min="14" max="14" width="2.140625" style="446" hidden="1" customWidth="1"/>
    <col min="15" max="15" width="23.7109375" style="446" customWidth="1"/>
    <col min="16"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26" width="10.5703125" style="470"/>
    <col min="27" max="27" width="10.140625" style="470" customWidth="1"/>
    <col min="28"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2" width="10.5703125" style="446"/>
    <col min="283" max="283" width="10.140625" style="446" customWidth="1"/>
    <col min="284"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8" width="10.5703125" style="446"/>
    <col min="539" max="539" width="10.140625" style="446" customWidth="1"/>
    <col min="540"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4" width="10.5703125" style="446"/>
    <col min="795" max="795" width="10.140625" style="446" customWidth="1"/>
    <col min="796"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50" width="10.5703125" style="446"/>
    <col min="1051" max="1051" width="10.140625" style="446" customWidth="1"/>
    <col min="1052"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6" width="10.5703125" style="446"/>
    <col min="1307" max="1307" width="10.140625" style="446" customWidth="1"/>
    <col min="1308"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2" width="10.5703125" style="446"/>
    <col min="1563" max="1563" width="10.140625" style="446" customWidth="1"/>
    <col min="1564"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8" width="10.5703125" style="446"/>
    <col min="1819" max="1819" width="10.140625" style="446" customWidth="1"/>
    <col min="1820"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4" width="10.5703125" style="446"/>
    <col min="2075" max="2075" width="10.140625" style="446" customWidth="1"/>
    <col min="2076"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30" width="10.5703125" style="446"/>
    <col min="2331" max="2331" width="10.140625" style="446" customWidth="1"/>
    <col min="2332"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6" width="10.5703125" style="446"/>
    <col min="2587" max="2587" width="10.140625" style="446" customWidth="1"/>
    <col min="2588"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2" width="10.5703125" style="446"/>
    <col min="2843" max="2843" width="10.140625" style="446" customWidth="1"/>
    <col min="2844"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8" width="10.5703125" style="446"/>
    <col min="3099" max="3099" width="10.140625" style="446" customWidth="1"/>
    <col min="3100"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4" width="10.5703125" style="446"/>
    <col min="3355" max="3355" width="10.140625" style="446" customWidth="1"/>
    <col min="3356"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10" width="10.5703125" style="446"/>
    <col min="3611" max="3611" width="10.140625" style="446" customWidth="1"/>
    <col min="3612"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6" width="10.5703125" style="446"/>
    <col min="3867" max="3867" width="10.140625" style="446" customWidth="1"/>
    <col min="3868"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2" width="10.5703125" style="446"/>
    <col min="4123" max="4123" width="10.140625" style="446" customWidth="1"/>
    <col min="4124"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8" width="10.5703125" style="446"/>
    <col min="4379" max="4379" width="10.140625" style="446" customWidth="1"/>
    <col min="4380"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4" width="10.5703125" style="446"/>
    <col min="4635" max="4635" width="10.140625" style="446" customWidth="1"/>
    <col min="4636"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90" width="10.5703125" style="446"/>
    <col min="4891" max="4891" width="10.140625" style="446" customWidth="1"/>
    <col min="4892"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6" width="10.5703125" style="446"/>
    <col min="5147" max="5147" width="10.140625" style="446" customWidth="1"/>
    <col min="5148"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2" width="10.5703125" style="446"/>
    <col min="5403" max="5403" width="10.140625" style="446" customWidth="1"/>
    <col min="5404"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8" width="10.5703125" style="446"/>
    <col min="5659" max="5659" width="10.140625" style="446" customWidth="1"/>
    <col min="5660"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4" width="10.5703125" style="446"/>
    <col min="5915" max="5915" width="10.140625" style="446" customWidth="1"/>
    <col min="5916"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70" width="10.5703125" style="446"/>
    <col min="6171" max="6171" width="10.140625" style="446" customWidth="1"/>
    <col min="6172"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6" width="10.5703125" style="446"/>
    <col min="6427" max="6427" width="10.140625" style="446" customWidth="1"/>
    <col min="6428"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2" width="10.5703125" style="446"/>
    <col min="6683" max="6683" width="10.140625" style="446" customWidth="1"/>
    <col min="6684"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8" width="10.5703125" style="446"/>
    <col min="6939" max="6939" width="10.140625" style="446" customWidth="1"/>
    <col min="6940"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4" width="10.5703125" style="446"/>
    <col min="7195" max="7195" width="10.140625" style="446" customWidth="1"/>
    <col min="7196"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50" width="10.5703125" style="446"/>
    <col min="7451" max="7451" width="10.140625" style="446" customWidth="1"/>
    <col min="7452"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6" width="10.5703125" style="446"/>
    <col min="7707" max="7707" width="10.140625" style="446" customWidth="1"/>
    <col min="7708"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2" width="10.5703125" style="446"/>
    <col min="7963" max="7963" width="10.140625" style="446" customWidth="1"/>
    <col min="7964"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8" width="10.5703125" style="446"/>
    <col min="8219" max="8219" width="10.140625" style="446" customWidth="1"/>
    <col min="8220"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4" width="10.5703125" style="446"/>
    <col min="8475" max="8475" width="10.140625" style="446" customWidth="1"/>
    <col min="8476"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30" width="10.5703125" style="446"/>
    <col min="8731" max="8731" width="10.140625" style="446" customWidth="1"/>
    <col min="8732"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6" width="10.5703125" style="446"/>
    <col min="8987" max="8987" width="10.140625" style="446" customWidth="1"/>
    <col min="8988"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2" width="10.5703125" style="446"/>
    <col min="9243" max="9243" width="10.140625" style="446" customWidth="1"/>
    <col min="9244"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8" width="10.5703125" style="446"/>
    <col min="9499" max="9499" width="10.140625" style="446" customWidth="1"/>
    <col min="9500"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4" width="10.5703125" style="446"/>
    <col min="9755" max="9755" width="10.140625" style="446" customWidth="1"/>
    <col min="9756"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10" width="10.5703125" style="446"/>
    <col min="10011" max="10011" width="10.140625" style="446" customWidth="1"/>
    <col min="10012"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6" width="10.5703125" style="446"/>
    <col min="10267" max="10267" width="10.140625" style="446" customWidth="1"/>
    <col min="10268"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2" width="10.5703125" style="446"/>
    <col min="10523" max="10523" width="10.140625" style="446" customWidth="1"/>
    <col min="10524"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8" width="10.5703125" style="446"/>
    <col min="10779" max="10779" width="10.140625" style="446" customWidth="1"/>
    <col min="10780"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4" width="10.5703125" style="446"/>
    <col min="11035" max="11035" width="10.140625" style="446" customWidth="1"/>
    <col min="11036"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90" width="10.5703125" style="446"/>
    <col min="11291" max="11291" width="10.140625" style="446" customWidth="1"/>
    <col min="11292"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6" width="10.5703125" style="446"/>
    <col min="11547" max="11547" width="10.140625" style="446" customWidth="1"/>
    <col min="11548"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2" width="10.5703125" style="446"/>
    <col min="11803" max="11803" width="10.140625" style="446" customWidth="1"/>
    <col min="11804"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8" width="10.5703125" style="446"/>
    <col min="12059" max="12059" width="10.140625" style="446" customWidth="1"/>
    <col min="12060"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4" width="10.5703125" style="446"/>
    <col min="12315" max="12315" width="10.140625" style="446" customWidth="1"/>
    <col min="12316"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70" width="10.5703125" style="446"/>
    <col min="12571" max="12571" width="10.140625" style="446" customWidth="1"/>
    <col min="12572"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6" width="10.5703125" style="446"/>
    <col min="12827" max="12827" width="10.140625" style="446" customWidth="1"/>
    <col min="12828"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2" width="10.5703125" style="446"/>
    <col min="13083" max="13083" width="10.140625" style="446" customWidth="1"/>
    <col min="13084"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8" width="10.5703125" style="446"/>
    <col min="13339" max="13339" width="10.140625" style="446" customWidth="1"/>
    <col min="13340"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4" width="10.5703125" style="446"/>
    <col min="13595" max="13595" width="10.140625" style="446" customWidth="1"/>
    <col min="13596"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50" width="10.5703125" style="446"/>
    <col min="13851" max="13851" width="10.140625" style="446" customWidth="1"/>
    <col min="13852"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6" width="10.5703125" style="446"/>
    <col min="14107" max="14107" width="10.140625" style="446" customWidth="1"/>
    <col min="14108"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2" width="10.5703125" style="446"/>
    <col min="14363" max="14363" width="10.140625" style="446" customWidth="1"/>
    <col min="14364"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8" width="10.5703125" style="446"/>
    <col min="14619" max="14619" width="10.140625" style="446" customWidth="1"/>
    <col min="14620"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4" width="10.5703125" style="446"/>
    <col min="14875" max="14875" width="10.140625" style="446" customWidth="1"/>
    <col min="14876"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30" width="10.5703125" style="446"/>
    <col min="15131" max="15131" width="10.140625" style="446" customWidth="1"/>
    <col min="15132"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6" width="10.5703125" style="446"/>
    <col min="15387" max="15387" width="10.140625" style="446" customWidth="1"/>
    <col min="15388"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2" width="10.5703125" style="446"/>
    <col min="15643" max="15643" width="10.140625" style="446" customWidth="1"/>
    <col min="15644"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8" width="10.5703125" style="446"/>
    <col min="15899" max="15899" width="10.140625" style="446" customWidth="1"/>
    <col min="15900"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4" width="10.5703125" style="446"/>
    <col min="16155" max="16155" width="10.140625" style="446" customWidth="1"/>
    <col min="16156"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292" t="s">
        <v>616</v>
      </c>
      <c r="M5" s="1292"/>
      <c r="N5" s="1292"/>
      <c r="O5" s="1292"/>
      <c r="P5" s="1292"/>
      <c r="Q5" s="1292"/>
      <c r="R5" s="1292"/>
      <c r="S5" s="1292"/>
      <c r="T5" s="1292"/>
      <c r="U5" s="467"/>
    </row>
    <row r="6" spans="1:34" ht="3" customHeight="1">
      <c r="J6" s="451"/>
      <c r="K6" s="451"/>
      <c r="L6" s="447"/>
      <c r="M6" s="447"/>
      <c r="N6" s="447"/>
      <c r="O6" s="450"/>
      <c r="P6" s="450"/>
      <c r="Q6" s="450"/>
      <c r="R6" s="450"/>
      <c r="S6" s="450"/>
      <c r="T6" s="450"/>
      <c r="U6" s="447"/>
    </row>
    <row r="7" spans="1:34" s="746" customFormat="1" ht="5.25" hidden="1">
      <c r="A7" s="1121"/>
      <c r="B7" s="1121"/>
      <c r="C7" s="1121"/>
      <c r="D7" s="1121"/>
      <c r="E7" s="1121"/>
      <c r="F7" s="1121"/>
      <c r="G7" s="1121"/>
      <c r="H7" s="1121"/>
      <c r="L7" s="1171"/>
      <c r="M7" s="1046"/>
      <c r="O7" s="1298"/>
      <c r="P7" s="1298"/>
      <c r="Q7" s="1298"/>
      <c r="R7" s="1298"/>
      <c r="S7" s="1298"/>
      <c r="T7" s="1298"/>
      <c r="U7" s="780"/>
      <c r="V7" s="780"/>
      <c r="X7" s="1121"/>
      <c r="Y7" s="1121"/>
      <c r="Z7" s="1121"/>
      <c r="AA7" s="1121"/>
      <c r="AB7" s="1121"/>
    </row>
    <row r="8" spans="1:34" s="461" customFormat="1" ht="18.75">
      <c r="G8" s="460"/>
      <c r="H8" s="460"/>
      <c r="L8" s="469"/>
      <c r="M8" s="586" t="str">
        <f>"Дата подачи заявления об "&amp;IF(datePr_ch="","утверждении","изменении") &amp; " тарифов"</f>
        <v>Дата подачи заявления об утверждении тарифов</v>
      </c>
      <c r="N8" s="1125"/>
      <c r="O8" s="1299" t="str">
        <f>IF(datePr_ch="",IF(datePr="","",datePr),datePr_ch)</f>
        <v>29.04.2022</v>
      </c>
      <c r="P8" s="1299"/>
      <c r="Q8" s="1299"/>
      <c r="R8" s="1299"/>
      <c r="S8" s="1299"/>
      <c r="T8" s="1299"/>
      <c r="U8" s="635"/>
      <c r="X8" s="475"/>
      <c r="Y8" s="475"/>
      <c r="Z8" s="475"/>
      <c r="AA8" s="475"/>
      <c r="AB8" s="475"/>
      <c r="AC8" s="475"/>
      <c r="AD8" s="475"/>
      <c r="AE8" s="475"/>
      <c r="AF8" s="475"/>
      <c r="AG8" s="475"/>
      <c r="AH8" s="475"/>
    </row>
    <row r="9" spans="1:34" s="461" customFormat="1" ht="22.5">
      <c r="G9" s="460"/>
      <c r="H9" s="460"/>
      <c r="L9" s="522"/>
      <c r="M9" s="586" t="str">
        <f>"Номер подачи заявления об "&amp;IF(numberPr_ch="","утверждении","изменении") &amp; " тарифов"</f>
        <v>Номер подачи заявления об утверждении тарифов</v>
      </c>
      <c r="N9" s="1125"/>
      <c r="O9" s="1299" t="str">
        <f>IF(numberPr_ch="",IF(numberPr="","",numberPr),numberPr_ch)</f>
        <v>№2869/05-02, Вх.№3988</v>
      </c>
      <c r="P9" s="1299"/>
      <c r="Q9" s="1299"/>
      <c r="R9" s="1299"/>
      <c r="S9" s="1299"/>
      <c r="T9" s="1299"/>
      <c r="U9" s="635"/>
      <c r="X9" s="475"/>
      <c r="Y9" s="475"/>
      <c r="Z9" s="475"/>
      <c r="AA9" s="475"/>
      <c r="AB9" s="475"/>
      <c r="AC9" s="475"/>
      <c r="AD9" s="475"/>
      <c r="AE9" s="475"/>
      <c r="AF9" s="475"/>
      <c r="AG9" s="475"/>
      <c r="AH9" s="475"/>
    </row>
    <row r="10" spans="1:34" s="746" customFormat="1" ht="5.25" hidden="1">
      <c r="A10" s="1121"/>
      <c r="B10" s="1121"/>
      <c r="C10" s="1121"/>
      <c r="D10" s="1121"/>
      <c r="E10" s="1121"/>
      <c r="F10" s="1121"/>
      <c r="G10" s="1121"/>
      <c r="H10" s="1121"/>
      <c r="L10" s="1171"/>
      <c r="M10" s="1046"/>
      <c r="O10" s="1298"/>
      <c r="P10" s="1298"/>
      <c r="Q10" s="1298"/>
      <c r="R10" s="1298"/>
      <c r="S10" s="1298"/>
      <c r="T10" s="1298"/>
      <c r="U10" s="780"/>
      <c r="V10" s="780"/>
      <c r="X10" s="1121"/>
      <c r="Y10" s="1121"/>
      <c r="Z10" s="1121"/>
      <c r="AA10" s="1121"/>
      <c r="AB10" s="1121"/>
    </row>
    <row r="11" spans="1:34" s="461" customFormat="1" ht="11.25" hidden="1">
      <c r="G11" s="460"/>
      <c r="H11" s="460"/>
      <c r="L11" s="1293"/>
      <c r="M11" s="1293"/>
      <c r="N11" s="458"/>
      <c r="O11" s="1325"/>
      <c r="P11" s="1325"/>
      <c r="Q11" s="1325"/>
      <c r="R11" s="1325"/>
      <c r="S11" s="1325"/>
      <c r="T11" s="1325"/>
      <c r="U11" s="473" t="s">
        <v>371</v>
      </c>
      <c r="X11" s="475"/>
      <c r="Y11" s="475"/>
      <c r="Z11" s="475"/>
      <c r="AA11" s="475"/>
      <c r="AB11" s="475"/>
      <c r="AC11" s="475"/>
      <c r="AD11" s="475"/>
      <c r="AE11" s="475"/>
      <c r="AF11" s="475"/>
      <c r="AG11" s="475"/>
      <c r="AH11" s="475"/>
    </row>
    <row r="12" spans="1:34">
      <c r="J12" s="451"/>
      <c r="K12" s="451"/>
      <c r="L12" s="447"/>
      <c r="M12" s="447"/>
      <c r="N12" s="447"/>
      <c r="O12" s="1323"/>
      <c r="P12" s="1323"/>
      <c r="Q12" s="1323"/>
      <c r="R12" s="1323"/>
      <c r="S12" s="1323"/>
      <c r="T12" s="1323"/>
      <c r="U12" s="1323"/>
    </row>
    <row r="13" spans="1:34">
      <c r="J13" s="451"/>
      <c r="K13" s="451"/>
      <c r="L13" s="1232" t="s">
        <v>445</v>
      </c>
      <c r="M13" s="1232"/>
      <c r="N13" s="1232"/>
      <c r="O13" s="1232"/>
      <c r="P13" s="1232"/>
      <c r="Q13" s="1232"/>
      <c r="R13" s="1232"/>
      <c r="S13" s="1232"/>
      <c r="T13" s="1232"/>
      <c r="U13" s="1232"/>
      <c r="V13" s="1232"/>
      <c r="W13" s="1232" t="s">
        <v>446</v>
      </c>
    </row>
    <row r="14" spans="1:34" ht="14.25" customHeight="1">
      <c r="J14" s="451"/>
      <c r="K14" s="451"/>
      <c r="L14" s="1306" t="s">
        <v>91</v>
      </c>
      <c r="M14" s="1306" t="s">
        <v>602</v>
      </c>
      <c r="N14" s="491"/>
      <c r="O14" s="1307" t="s">
        <v>604</v>
      </c>
      <c r="P14" s="1308"/>
      <c r="Q14" s="1308"/>
      <c r="R14" s="1308"/>
      <c r="S14" s="1308"/>
      <c r="T14" s="1309"/>
      <c r="U14" s="1289" t="s">
        <v>339</v>
      </c>
      <c r="V14" s="1303" t="s">
        <v>274</v>
      </c>
      <c r="W14" s="1232"/>
    </row>
    <row r="15" spans="1:34" s="493" customFormat="1" ht="14.25" customHeight="1">
      <c r="G15" s="501"/>
      <c r="H15" s="501"/>
      <c r="I15" s="501"/>
      <c r="J15" s="499"/>
      <c r="K15" s="499"/>
      <c r="L15" s="1306"/>
      <c r="M15" s="1306"/>
      <c r="N15" s="491"/>
      <c r="O15" s="1312" t="s">
        <v>578</v>
      </c>
      <c r="P15" s="1310" t="s">
        <v>270</v>
      </c>
      <c r="Q15" s="1311"/>
      <c r="R15" s="1287" t="s">
        <v>615</v>
      </c>
      <c r="S15" s="1287"/>
      <c r="T15" s="1288"/>
      <c r="U15" s="1290"/>
      <c r="V15" s="1304"/>
      <c r="W15" s="1232"/>
      <c r="X15" s="554"/>
      <c r="Y15" s="554"/>
      <c r="Z15" s="554"/>
      <c r="AA15" s="554"/>
      <c r="AB15" s="554"/>
      <c r="AC15" s="554"/>
      <c r="AD15" s="554"/>
      <c r="AE15" s="554"/>
      <c r="AF15" s="554"/>
      <c r="AG15" s="554"/>
      <c r="AH15" s="554"/>
    </row>
    <row r="16" spans="1:34" ht="33.75">
      <c r="J16" s="451"/>
      <c r="K16" s="451"/>
      <c r="L16" s="1306"/>
      <c r="M16" s="1306"/>
      <c r="N16" s="490"/>
      <c r="O16" s="1313"/>
      <c r="P16" s="505" t="s">
        <v>670</v>
      </c>
      <c r="Q16" s="505" t="s">
        <v>671</v>
      </c>
      <c r="R16" s="506" t="s">
        <v>273</v>
      </c>
      <c r="S16" s="1301" t="s">
        <v>272</v>
      </c>
      <c r="T16" s="1302"/>
      <c r="U16" s="1291"/>
      <c r="V16" s="1305"/>
      <c r="W16" s="1232"/>
    </row>
    <row r="17" spans="1:34">
      <c r="J17" s="451"/>
      <c r="K17" s="459">
        <v>1</v>
      </c>
      <c r="L17" s="448" t="s">
        <v>92</v>
      </c>
      <c r="M17" s="448" t="s">
        <v>48</v>
      </c>
      <c r="N17" s="466" t="s">
        <v>48</v>
      </c>
      <c r="O17" s="457">
        <f ca="1">OFFSET(O17,0,-1)+1</f>
        <v>3</v>
      </c>
      <c r="P17" s="457">
        <f ca="1">OFFSET(P17,0,-1)+1</f>
        <v>4</v>
      </c>
      <c r="Q17" s="457">
        <f ca="1">OFFSET(Q17,0,-1)+1</f>
        <v>5</v>
      </c>
      <c r="R17" s="457">
        <f ca="1">OFFSET(R17,0,-1)+1</f>
        <v>6</v>
      </c>
      <c r="S17" s="1294">
        <f ca="1">OFFSET(S17,0,-1)+1</f>
        <v>7</v>
      </c>
      <c r="T17" s="1294"/>
      <c r="U17" s="457">
        <f ca="1">OFFSET(U17,0,-2)+1</f>
        <v>8</v>
      </c>
      <c r="V17" s="465">
        <f ca="1">OFFSET(V17,0,-1)</f>
        <v>8</v>
      </c>
      <c r="W17" s="457">
        <f ca="1">OFFSET(W17,0,-1)+1</f>
        <v>9</v>
      </c>
    </row>
    <row r="18" spans="1:34" ht="22.5">
      <c r="A18" s="1277">
        <v>1</v>
      </c>
      <c r="B18" s="888"/>
      <c r="C18" s="888"/>
      <c r="D18" s="888"/>
      <c r="E18" s="889"/>
      <c r="F18" s="890"/>
      <c r="G18" s="890"/>
      <c r="H18" s="890"/>
      <c r="I18" s="891"/>
      <c r="J18" s="886"/>
      <c r="K18" s="893"/>
      <c r="L18" s="562" t="e">
        <f ca="1">mergeValue(A18)</f>
        <v>#NAME?</v>
      </c>
      <c r="M18" s="610" t="s">
        <v>19</v>
      </c>
      <c r="N18" s="549"/>
      <c r="O18" s="1320" t="str">
        <f>IF('Перечень тарифов'!J21="","","" &amp; 'Перечень тарифов'!J21 &amp; "")</f>
        <v>Тарифы на услуги по передаче тепловой энергии, оказываемые Акционерным обществом "Казэнерго" в зоне деятельности единой теплоснабжающей организации Филиал "Казаньнефтепродукт" АО Холдинговая Компания "Татнефтепродукт"</v>
      </c>
      <c r="P18" s="1320"/>
      <c r="Q18" s="1320"/>
      <c r="R18" s="1320"/>
      <c r="S18" s="1320"/>
      <c r="T18" s="1320"/>
      <c r="U18" s="1320"/>
      <c r="V18" s="1320"/>
      <c r="W18" s="1129" t="s">
        <v>718</v>
      </c>
    </row>
    <row r="19" spans="1:34" hidden="1">
      <c r="A19" s="1277"/>
      <c r="B19" s="1277">
        <v>1</v>
      </c>
      <c r="C19" s="888"/>
      <c r="D19" s="888"/>
      <c r="E19" s="890"/>
      <c r="F19" s="890"/>
      <c r="G19" s="890"/>
      <c r="H19" s="890"/>
      <c r="I19" s="885"/>
      <c r="J19" s="884"/>
      <c r="K19" s="887"/>
      <c r="L19" s="562" t="e">
        <f ca="1">mergeValue(A19) &amp;"."&amp; mergeValue(B19)</f>
        <v>#NAME?</v>
      </c>
      <c r="M19" s="516"/>
      <c r="N19" s="549"/>
      <c r="O19" s="1320"/>
      <c r="P19" s="1320"/>
      <c r="Q19" s="1320"/>
      <c r="R19" s="1320"/>
      <c r="S19" s="1320"/>
      <c r="T19" s="1320"/>
      <c r="U19" s="1320"/>
      <c r="V19" s="1320"/>
      <c r="W19" s="1129"/>
    </row>
    <row r="20" spans="1:34" hidden="1">
      <c r="A20" s="1277"/>
      <c r="B20" s="1277"/>
      <c r="C20" s="1277">
        <v>1</v>
      </c>
      <c r="D20" s="888"/>
      <c r="E20" s="890"/>
      <c r="F20" s="890"/>
      <c r="G20" s="890"/>
      <c r="H20" s="890"/>
      <c r="I20" s="892"/>
      <c r="J20" s="884"/>
      <c r="K20" s="887"/>
      <c r="L20" s="562" t="e">
        <f ca="1">mergeValue(A20) &amp;"."&amp; mergeValue(B20)&amp;"."&amp; mergeValue(C20)</f>
        <v>#NAME?</v>
      </c>
      <c r="M20" s="517"/>
      <c r="N20" s="549"/>
      <c r="O20" s="1320"/>
      <c r="P20" s="1320"/>
      <c r="Q20" s="1320"/>
      <c r="R20" s="1320"/>
      <c r="S20" s="1320"/>
      <c r="T20" s="1320"/>
      <c r="U20" s="1320"/>
      <c r="V20" s="1320"/>
      <c r="W20" s="1129"/>
    </row>
    <row r="21" spans="1:34" hidden="1">
      <c r="A21" s="1277"/>
      <c r="B21" s="1277"/>
      <c r="C21" s="1277"/>
      <c r="D21" s="1277">
        <v>1</v>
      </c>
      <c r="E21" s="890"/>
      <c r="F21" s="890"/>
      <c r="G21" s="890"/>
      <c r="H21" s="890"/>
      <c r="I21" s="892"/>
      <c r="J21" s="884"/>
      <c r="K21" s="887"/>
      <c r="L21" s="562" t="e">
        <f ca="1">mergeValue(A21) &amp;"."&amp; mergeValue(B21)&amp;"."&amp; mergeValue(C21)&amp;"."&amp; mergeValue(D21)</f>
        <v>#NAME?</v>
      </c>
      <c r="M21" s="518"/>
      <c r="N21" s="549"/>
      <c r="O21" s="1320"/>
      <c r="P21" s="1320"/>
      <c r="Q21" s="1320"/>
      <c r="R21" s="1320"/>
      <c r="S21" s="1320"/>
      <c r="T21" s="1320"/>
      <c r="U21" s="1320"/>
      <c r="V21" s="1320"/>
      <c r="W21" s="1129"/>
    </row>
    <row r="22" spans="1:34" ht="11.25" hidden="1" customHeight="1">
      <c r="A22" s="1277"/>
      <c r="B22" s="1277"/>
      <c r="C22" s="1277"/>
      <c r="D22" s="1277"/>
      <c r="E22" s="1277">
        <v>1</v>
      </c>
      <c r="F22" s="890"/>
      <c r="G22" s="890"/>
      <c r="H22" s="888">
        <v>1</v>
      </c>
      <c r="I22" s="1277">
        <v>1</v>
      </c>
      <c r="J22" s="890"/>
      <c r="K22" s="895"/>
      <c r="L22" s="562"/>
      <c r="M22" s="524"/>
      <c r="N22" s="550"/>
      <c r="O22" s="600"/>
      <c r="P22" s="600"/>
      <c r="Q22" s="600"/>
      <c r="R22" s="600"/>
      <c r="S22" s="600"/>
      <c r="T22" s="600"/>
      <c r="U22" s="600"/>
      <c r="V22" s="478"/>
      <c r="W22" s="1090"/>
    </row>
    <row r="23" spans="1:34" ht="33.75">
      <c r="A23" s="1277"/>
      <c r="B23" s="1277"/>
      <c r="C23" s="1277"/>
      <c r="D23" s="1277"/>
      <c r="E23" s="1277"/>
      <c r="F23" s="1277">
        <v>1</v>
      </c>
      <c r="G23" s="888"/>
      <c r="H23" s="888"/>
      <c r="I23" s="1277"/>
      <c r="J23" s="1277">
        <v>1</v>
      </c>
      <c r="K23" s="896"/>
      <c r="L23" s="562" t="e">
        <f ca="1">mergeValue(A23) &amp;"."&amp; mergeValue(B23)&amp;"."&amp; mergeValue(C23)&amp;"."&amp; mergeValue(D23)&amp;"."&amp;  mergeValue(F23)</f>
        <v>#NAME?</v>
      </c>
      <c r="M23" s="525" t="s">
        <v>9</v>
      </c>
      <c r="N23" s="550"/>
      <c r="O23" s="1279" t="s">
        <v>3</v>
      </c>
      <c r="P23" s="1279"/>
      <c r="Q23" s="1279"/>
      <c r="R23" s="1279"/>
      <c r="S23" s="1279"/>
      <c r="T23" s="1279"/>
      <c r="U23" s="1279"/>
      <c r="V23" s="1279"/>
      <c r="W23" s="1129" t="s">
        <v>720</v>
      </c>
      <c r="Y23" s="474" t="e">
        <f ca="1">strCheckUnique(Z23:Z26)</f>
        <v>#NAME?</v>
      </c>
      <c r="AA23" s="474"/>
    </row>
    <row r="24" spans="1:34" ht="99" customHeight="1">
      <c r="A24" s="1277"/>
      <c r="B24" s="1277"/>
      <c r="C24" s="1277"/>
      <c r="D24" s="1277"/>
      <c r="E24" s="1277"/>
      <c r="F24" s="1277"/>
      <c r="G24" s="888">
        <v>1</v>
      </c>
      <c r="H24" s="888"/>
      <c r="I24" s="1277"/>
      <c r="J24" s="1277"/>
      <c r="K24" s="896">
        <v>1</v>
      </c>
      <c r="L24" s="562" t="e">
        <f ca="1">mergeValue(A24) &amp;"."&amp; mergeValue(B24)&amp;"."&amp; mergeValue(C24)&amp;"."&amp; mergeValue(D24)&amp;"."&amp; mergeValue(F24)&amp;"."&amp; mergeValue(G24)</f>
        <v>#NAME?</v>
      </c>
      <c r="M24" s="1088" t="s">
        <v>3</v>
      </c>
      <c r="N24" s="555"/>
      <c r="O24" s="649">
        <v>389.52</v>
      </c>
      <c r="P24" s="532"/>
      <c r="Q24" s="1040"/>
      <c r="R24" s="1283" t="s">
        <v>3364</v>
      </c>
      <c r="S24" s="1285" t="s">
        <v>83</v>
      </c>
      <c r="T24" s="1283" t="s">
        <v>3365</v>
      </c>
      <c r="U24" s="1285" t="s">
        <v>84</v>
      </c>
      <c r="V24" s="547"/>
      <c r="W24" s="1295" t="s">
        <v>733</v>
      </c>
      <c r="X24" s="470" t="e">
        <f ca="1">strCheckDate(O25:V25)</f>
        <v>#NAME?</v>
      </c>
      <c r="Y24" s="474"/>
      <c r="Z24" s="474" t="str">
        <f>IF(M24="","",M24 )</f>
        <v>без дифференциации</v>
      </c>
      <c r="AA24" s="474"/>
      <c r="AB24" s="474"/>
      <c r="AC24" s="474"/>
    </row>
    <row r="25" spans="1:34" ht="11.25" hidden="1">
      <c r="A25" s="1277"/>
      <c r="B25" s="1277"/>
      <c r="C25" s="1277"/>
      <c r="D25" s="1277"/>
      <c r="E25" s="1277"/>
      <c r="F25" s="1277"/>
      <c r="G25" s="888"/>
      <c r="H25" s="888"/>
      <c r="I25" s="1277"/>
      <c r="J25" s="1277"/>
      <c r="K25" s="896"/>
      <c r="L25" s="569"/>
      <c r="M25" s="615"/>
      <c r="N25" s="555"/>
      <c r="O25" s="532"/>
      <c r="P25" s="532"/>
      <c r="Q25" s="553" t="str">
        <f>R24 &amp; "-" &amp; T24</f>
        <v>01.09.2022-31.12.2022</v>
      </c>
      <c r="R25" s="1284"/>
      <c r="S25" s="1285"/>
      <c r="T25" s="1284"/>
      <c r="U25" s="1285"/>
      <c r="V25" s="547"/>
      <c r="W25" s="1296"/>
    </row>
    <row r="26" spans="1:34" s="445" customFormat="1" ht="15" customHeight="1">
      <c r="A26" s="1277"/>
      <c r="B26" s="1277"/>
      <c r="C26" s="1277"/>
      <c r="D26" s="1277"/>
      <c r="E26" s="1277"/>
      <c r="F26" s="1277"/>
      <c r="G26" s="890"/>
      <c r="H26" s="888"/>
      <c r="I26" s="1277"/>
      <c r="J26" s="1277"/>
      <c r="K26" s="895"/>
      <c r="L26" s="508"/>
      <c r="M26" s="526" t="s">
        <v>24</v>
      </c>
      <c r="N26" s="521"/>
      <c r="O26" s="515"/>
      <c r="P26" s="515"/>
      <c r="Q26" s="515"/>
      <c r="R26" s="542"/>
      <c r="S26" s="534"/>
      <c r="T26" s="533"/>
      <c r="U26" s="521"/>
      <c r="V26" s="530"/>
      <c r="W26" s="1297"/>
      <c r="X26" s="471"/>
      <c r="Y26" s="471"/>
      <c r="Z26" s="471"/>
      <c r="AA26" s="471"/>
      <c r="AB26" s="471"/>
      <c r="AC26" s="471"/>
      <c r="AD26" s="471"/>
      <c r="AE26" s="471"/>
      <c r="AF26" s="471"/>
      <c r="AG26" s="471"/>
      <c r="AH26" s="471"/>
    </row>
    <row r="27" spans="1:34" s="445" customFormat="1" ht="15" customHeight="1">
      <c r="A27" s="1277"/>
      <c r="B27" s="1277"/>
      <c r="C27" s="1277"/>
      <c r="D27" s="1277"/>
      <c r="E27" s="1277"/>
      <c r="F27" s="890"/>
      <c r="G27" s="890"/>
      <c r="H27" s="888"/>
      <c r="I27" s="1277"/>
      <c r="J27" s="890"/>
      <c r="K27" s="895"/>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4" s="445" customFormat="1" ht="0.2" customHeight="1">
      <c r="A28" s="1277"/>
      <c r="B28" s="1277"/>
      <c r="C28" s="1277"/>
      <c r="D28" s="1277"/>
      <c r="E28" s="894"/>
      <c r="F28" s="890"/>
      <c r="G28" s="890"/>
      <c r="H28" s="890"/>
      <c r="I28" s="886"/>
      <c r="J28" s="883"/>
      <c r="K28" s="893"/>
      <c r="L28" s="508"/>
      <c r="M28" s="521"/>
      <c r="N28" s="519"/>
      <c r="O28" s="515"/>
      <c r="P28" s="515"/>
      <c r="Q28" s="515"/>
      <c r="R28" s="542"/>
      <c r="S28" s="534"/>
      <c r="T28" s="533"/>
      <c r="U28" s="519"/>
      <c r="V28" s="534"/>
      <c r="W28" s="530"/>
      <c r="X28" s="471"/>
      <c r="Y28" s="471"/>
      <c r="Z28" s="471"/>
      <c r="AA28" s="471"/>
      <c r="AB28" s="471"/>
      <c r="AC28" s="471"/>
      <c r="AD28" s="471"/>
      <c r="AE28" s="471"/>
      <c r="AF28" s="471"/>
      <c r="AG28" s="471"/>
      <c r="AH28" s="471"/>
    </row>
    <row r="29" spans="1:34" ht="3" customHeight="1">
      <c r="L29" s="455"/>
      <c r="M29" s="455"/>
      <c r="N29" s="455"/>
      <c r="O29" s="455"/>
      <c r="P29" s="455"/>
      <c r="Q29" s="455"/>
      <c r="R29" s="455"/>
      <c r="S29" s="455"/>
      <c r="T29" s="455"/>
      <c r="U29" s="455"/>
    </row>
    <row r="30" spans="1:34" ht="123.75" customHeight="1">
      <c r="L30" s="1">
        <v>1</v>
      </c>
      <c r="M30" s="1270" t="s">
        <v>734</v>
      </c>
      <c r="N30" s="1270"/>
      <c r="O30" s="1270"/>
      <c r="P30" s="1270"/>
      <c r="Q30" s="1270"/>
      <c r="R30" s="1270"/>
      <c r="S30" s="1270"/>
      <c r="T30" s="1270"/>
      <c r="U30" s="1270"/>
      <c r="V30" s="1270"/>
      <c r="W30" s="1270"/>
    </row>
  </sheetData>
  <sheetProtection algorithmName="SHA-512" hashValue="NDIqVnKHEgQe3epixaFA/naDuaf03ywKKABcI/kcvhMLJZZh4FYdCf7cFfuhzcIkw+tvxyDdFUJffg86Sp1tsw==" saltValue="Umq6jkjUYDSTJq3WCo6YdQ==" spinCount="100000" sheet="1" objects="1" scenarios="1" formatColumns="0" formatRows="0"/>
  <dataConsolidate/>
  <mergeCells count="39">
    <mergeCell ref="M30:W30"/>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28"/>
    <mergeCell ref="O18:V18"/>
    <mergeCell ref="B19:B28"/>
    <mergeCell ref="O19:V19"/>
    <mergeCell ref="C20:C28"/>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9">
    <dataValidation allowBlank="1" prompt="Для выбора выполните двойной щелчок левой клавиши мыши по соответствующей ячейке." sqref="WVT983062:WWE983068 JH26:JS28 TD26:TO28 ACZ26:ADK28 AMV26:ANG28 AWR26:AXC28 BGN26:BGY28 BQJ26:BQU28 CAF26:CAQ28 CKB26:CKM28 CTX26:CUI28 DDT26:DEE28 DNP26:DOA28 DXL26:DXW28 EHH26:EHS28 ERD26:ERO28 FAZ26:FBK28 FKV26:FLG28 FUR26:FVC28 GEN26:GEY28 GOJ26:GOU28 GYF26:GYQ28 HIB26:HIM28 HRX26:HSI28 IBT26:ICE28 ILP26:IMA28 IVL26:IVW28 JFH26:JFS28 JPD26:JPO28 JYZ26:JZK28 KIV26:KJG28 KSR26:KTC28 LCN26:LCY28 LMJ26:LMU28 LWF26:LWQ28 MGB26:MGM28 MPX26:MQI28 MZT26:NAE28 NJP26:NKA28 NTL26:NTW28 ODH26:ODS28 OND26:ONO28 OWZ26:OXK28 PGV26:PHG28 PQR26:PRC28 QAN26:QAY28 QKJ26:QKU28 QUF26:QUQ28 REB26:REM28 RNX26:ROI28 RXT26:RYE28 SHP26:SIA28 SRL26:SRW28 TBH26:TBS28 TLD26:TLO28 TUZ26:TVK28 UEV26:UFG28 UOR26:UPC28 UYN26:UYY28 VIJ26:VIU28 VSF26:VSQ28 WCB26:WCM28 WLX26:WMI28 WVT26:WWE28 L65558:W65564 JH65558:JS65564 TD65558:TO65564 ACZ65558:ADK65564 AMV65558:ANG65564 AWR65558:AXC65564 BGN65558:BGY65564 BQJ65558:BQU65564 CAF65558:CAQ65564 CKB65558:CKM65564 CTX65558:CUI65564 DDT65558:DEE65564 DNP65558:DOA65564 DXL65558:DXW65564 EHH65558:EHS65564 ERD65558:ERO65564 FAZ65558:FBK65564 FKV65558:FLG65564 FUR65558:FVC65564 GEN65558:GEY65564 GOJ65558:GOU65564 GYF65558:GYQ65564 HIB65558:HIM65564 HRX65558:HSI65564 IBT65558:ICE65564 ILP65558:IMA65564 IVL65558:IVW65564 JFH65558:JFS65564 JPD65558:JPO65564 JYZ65558:JZK65564 KIV65558:KJG65564 KSR65558:KTC65564 LCN65558:LCY65564 LMJ65558:LMU65564 LWF65558:LWQ65564 MGB65558:MGM65564 MPX65558:MQI65564 MZT65558:NAE65564 NJP65558:NKA65564 NTL65558:NTW65564 ODH65558:ODS65564 OND65558:ONO65564 OWZ65558:OXK65564 PGV65558:PHG65564 PQR65558:PRC65564 QAN65558:QAY65564 QKJ65558:QKU65564 QUF65558:QUQ65564 REB65558:REM65564 RNX65558:ROI65564 RXT65558:RYE65564 SHP65558:SIA65564 SRL65558:SRW65564 TBH65558:TBS65564 TLD65558:TLO65564 TUZ65558:TVK65564 UEV65558:UFG65564 UOR65558:UPC65564 UYN65558:UYY65564 VIJ65558:VIU65564 VSF65558:VSQ65564 WCB65558:WCM65564 WLX65558:WMI65564 WVT65558:WWE65564 L131094:W131100 JH131094:JS131100 TD131094:TO131100 ACZ131094:ADK131100 AMV131094:ANG131100 AWR131094:AXC131100 BGN131094:BGY131100 BQJ131094:BQU131100 CAF131094:CAQ131100 CKB131094:CKM131100 CTX131094:CUI131100 DDT131094:DEE131100 DNP131094:DOA131100 DXL131094:DXW131100 EHH131094:EHS131100 ERD131094:ERO131100 FAZ131094:FBK131100 FKV131094:FLG131100 FUR131094:FVC131100 GEN131094:GEY131100 GOJ131094:GOU131100 GYF131094:GYQ131100 HIB131094:HIM131100 HRX131094:HSI131100 IBT131094:ICE131100 ILP131094:IMA131100 IVL131094:IVW131100 JFH131094:JFS131100 JPD131094:JPO131100 JYZ131094:JZK131100 KIV131094:KJG131100 KSR131094:KTC131100 LCN131094:LCY131100 LMJ131094:LMU131100 LWF131094:LWQ131100 MGB131094:MGM131100 MPX131094:MQI131100 MZT131094:NAE131100 NJP131094:NKA131100 NTL131094:NTW131100 ODH131094:ODS131100 OND131094:ONO131100 OWZ131094:OXK131100 PGV131094:PHG131100 PQR131094:PRC131100 QAN131094:QAY131100 QKJ131094:QKU131100 QUF131094:QUQ131100 REB131094:REM131100 RNX131094:ROI131100 RXT131094:RYE131100 SHP131094:SIA131100 SRL131094:SRW131100 TBH131094:TBS131100 TLD131094:TLO131100 TUZ131094:TVK131100 UEV131094:UFG131100 UOR131094:UPC131100 UYN131094:UYY131100 VIJ131094:VIU131100 VSF131094:VSQ131100 WCB131094:WCM131100 WLX131094:WMI131100 WVT131094:WWE131100 L196630:W196636 JH196630:JS196636 TD196630:TO196636 ACZ196630:ADK196636 AMV196630:ANG196636 AWR196630:AXC196636 BGN196630:BGY196636 BQJ196630:BQU196636 CAF196630:CAQ196636 CKB196630:CKM196636 CTX196630:CUI196636 DDT196630:DEE196636 DNP196630:DOA196636 DXL196630:DXW196636 EHH196630:EHS196636 ERD196630:ERO196636 FAZ196630:FBK196636 FKV196630:FLG196636 FUR196630:FVC196636 GEN196630:GEY196636 GOJ196630:GOU196636 GYF196630:GYQ196636 HIB196630:HIM196636 HRX196630:HSI196636 IBT196630:ICE196636 ILP196630:IMA196636 IVL196630:IVW196636 JFH196630:JFS196636 JPD196630:JPO196636 JYZ196630:JZK196636 KIV196630:KJG196636 KSR196630:KTC196636 LCN196630:LCY196636 LMJ196630:LMU196636 LWF196630:LWQ196636 MGB196630:MGM196636 MPX196630:MQI196636 MZT196630:NAE196636 NJP196630:NKA196636 NTL196630:NTW196636 ODH196630:ODS196636 OND196630:ONO196636 OWZ196630:OXK196636 PGV196630:PHG196636 PQR196630:PRC196636 QAN196630:QAY196636 QKJ196630:QKU196636 QUF196630:QUQ196636 REB196630:REM196636 RNX196630:ROI196636 RXT196630:RYE196636 SHP196630:SIA196636 SRL196630:SRW196636 TBH196630:TBS196636 TLD196630:TLO196636 TUZ196630:TVK196636 UEV196630:UFG196636 UOR196630:UPC196636 UYN196630:UYY196636 VIJ196630:VIU196636 VSF196630:VSQ196636 WCB196630:WCM196636 WLX196630:WMI196636 WVT196630:WWE196636 L262166:W262172 JH262166:JS262172 TD262166:TO262172 ACZ262166:ADK262172 AMV262166:ANG262172 AWR262166:AXC262172 BGN262166:BGY262172 BQJ262166:BQU262172 CAF262166:CAQ262172 CKB262166:CKM262172 CTX262166:CUI262172 DDT262166:DEE262172 DNP262166:DOA262172 DXL262166:DXW262172 EHH262166:EHS262172 ERD262166:ERO262172 FAZ262166:FBK262172 FKV262166:FLG262172 FUR262166:FVC262172 GEN262166:GEY262172 GOJ262166:GOU262172 GYF262166:GYQ262172 HIB262166:HIM262172 HRX262166:HSI262172 IBT262166:ICE262172 ILP262166:IMA262172 IVL262166:IVW262172 JFH262166:JFS262172 JPD262166:JPO262172 JYZ262166:JZK262172 KIV262166:KJG262172 KSR262166:KTC262172 LCN262166:LCY262172 LMJ262166:LMU262172 LWF262166:LWQ262172 MGB262166:MGM262172 MPX262166:MQI262172 MZT262166:NAE262172 NJP262166:NKA262172 NTL262166:NTW262172 ODH262166:ODS262172 OND262166:ONO262172 OWZ262166:OXK262172 PGV262166:PHG262172 PQR262166:PRC262172 QAN262166:QAY262172 QKJ262166:QKU262172 QUF262166:QUQ262172 REB262166:REM262172 RNX262166:ROI262172 RXT262166:RYE262172 SHP262166:SIA262172 SRL262166:SRW262172 TBH262166:TBS262172 TLD262166:TLO262172 TUZ262166:TVK262172 UEV262166:UFG262172 UOR262166:UPC262172 UYN262166:UYY262172 VIJ262166:VIU262172 VSF262166:VSQ262172 WCB262166:WCM262172 WLX262166:WMI262172 WVT262166:WWE262172 L327702:W327708 JH327702:JS327708 TD327702:TO327708 ACZ327702:ADK327708 AMV327702:ANG327708 AWR327702:AXC327708 BGN327702:BGY327708 BQJ327702:BQU327708 CAF327702:CAQ327708 CKB327702:CKM327708 CTX327702:CUI327708 DDT327702:DEE327708 DNP327702:DOA327708 DXL327702:DXW327708 EHH327702:EHS327708 ERD327702:ERO327708 FAZ327702:FBK327708 FKV327702:FLG327708 FUR327702:FVC327708 GEN327702:GEY327708 GOJ327702:GOU327708 GYF327702:GYQ327708 HIB327702:HIM327708 HRX327702:HSI327708 IBT327702:ICE327708 ILP327702:IMA327708 IVL327702:IVW327708 JFH327702:JFS327708 JPD327702:JPO327708 JYZ327702:JZK327708 KIV327702:KJG327708 KSR327702:KTC327708 LCN327702:LCY327708 LMJ327702:LMU327708 LWF327702:LWQ327708 MGB327702:MGM327708 MPX327702:MQI327708 MZT327702:NAE327708 NJP327702:NKA327708 NTL327702:NTW327708 ODH327702:ODS327708 OND327702:ONO327708 OWZ327702:OXK327708 PGV327702:PHG327708 PQR327702:PRC327708 QAN327702:QAY327708 QKJ327702:QKU327708 QUF327702:QUQ327708 REB327702:REM327708 RNX327702:ROI327708 RXT327702:RYE327708 SHP327702:SIA327708 SRL327702:SRW327708 TBH327702:TBS327708 TLD327702:TLO327708 TUZ327702:TVK327708 UEV327702:UFG327708 UOR327702:UPC327708 UYN327702:UYY327708 VIJ327702:VIU327708 VSF327702:VSQ327708 WCB327702:WCM327708 WLX327702:WMI327708 WVT327702:WWE327708 L393238:W393244 JH393238:JS393244 TD393238:TO393244 ACZ393238:ADK393244 AMV393238:ANG393244 AWR393238:AXC393244 BGN393238:BGY393244 BQJ393238:BQU393244 CAF393238:CAQ393244 CKB393238:CKM393244 CTX393238:CUI393244 DDT393238:DEE393244 DNP393238:DOA393244 DXL393238:DXW393244 EHH393238:EHS393244 ERD393238:ERO393244 FAZ393238:FBK393244 FKV393238:FLG393244 FUR393238:FVC393244 GEN393238:GEY393244 GOJ393238:GOU393244 GYF393238:GYQ393244 HIB393238:HIM393244 HRX393238:HSI393244 IBT393238:ICE393244 ILP393238:IMA393244 IVL393238:IVW393244 JFH393238:JFS393244 JPD393238:JPO393244 JYZ393238:JZK393244 KIV393238:KJG393244 KSR393238:KTC393244 LCN393238:LCY393244 LMJ393238:LMU393244 LWF393238:LWQ393244 MGB393238:MGM393244 MPX393238:MQI393244 MZT393238:NAE393244 NJP393238:NKA393244 NTL393238:NTW393244 ODH393238:ODS393244 OND393238:ONO393244 OWZ393238:OXK393244 PGV393238:PHG393244 PQR393238:PRC393244 QAN393238:QAY393244 QKJ393238:QKU393244 QUF393238:QUQ393244 REB393238:REM393244 RNX393238:ROI393244 RXT393238:RYE393244 SHP393238:SIA393244 SRL393238:SRW393244 TBH393238:TBS393244 TLD393238:TLO393244 TUZ393238:TVK393244 UEV393238:UFG393244 UOR393238:UPC393244 UYN393238:UYY393244 VIJ393238:VIU393244 VSF393238:VSQ393244 WCB393238:WCM393244 WLX393238:WMI393244 WVT393238:WWE393244 L458774:W458780 JH458774:JS458780 TD458774:TO458780 ACZ458774:ADK458780 AMV458774:ANG458780 AWR458774:AXC458780 BGN458774:BGY458780 BQJ458774:BQU458780 CAF458774:CAQ458780 CKB458774:CKM458780 CTX458774:CUI458780 DDT458774:DEE458780 DNP458774:DOA458780 DXL458774:DXW458780 EHH458774:EHS458780 ERD458774:ERO458780 FAZ458774:FBK458780 FKV458774:FLG458780 FUR458774:FVC458780 GEN458774:GEY458780 GOJ458774:GOU458780 GYF458774:GYQ458780 HIB458774:HIM458780 HRX458774:HSI458780 IBT458774:ICE458780 ILP458774:IMA458780 IVL458774:IVW458780 JFH458774:JFS458780 JPD458774:JPO458780 JYZ458774:JZK458780 KIV458774:KJG458780 KSR458774:KTC458780 LCN458774:LCY458780 LMJ458774:LMU458780 LWF458774:LWQ458780 MGB458774:MGM458780 MPX458774:MQI458780 MZT458774:NAE458780 NJP458774:NKA458780 NTL458774:NTW458780 ODH458774:ODS458780 OND458774:ONO458780 OWZ458774:OXK458780 PGV458774:PHG458780 PQR458774:PRC458780 QAN458774:QAY458780 QKJ458774:QKU458780 QUF458774:QUQ458780 REB458774:REM458780 RNX458774:ROI458780 RXT458774:RYE458780 SHP458774:SIA458780 SRL458774:SRW458780 TBH458774:TBS458780 TLD458774:TLO458780 TUZ458774:TVK458780 UEV458774:UFG458780 UOR458774:UPC458780 UYN458774:UYY458780 VIJ458774:VIU458780 VSF458774:VSQ458780 WCB458774:WCM458780 WLX458774:WMI458780 WVT458774:WWE458780 L524310:W524316 JH524310:JS524316 TD524310:TO524316 ACZ524310:ADK524316 AMV524310:ANG524316 AWR524310:AXC524316 BGN524310:BGY524316 BQJ524310:BQU524316 CAF524310:CAQ524316 CKB524310:CKM524316 CTX524310:CUI524316 DDT524310:DEE524316 DNP524310:DOA524316 DXL524310:DXW524316 EHH524310:EHS524316 ERD524310:ERO524316 FAZ524310:FBK524316 FKV524310:FLG524316 FUR524310:FVC524316 GEN524310:GEY524316 GOJ524310:GOU524316 GYF524310:GYQ524316 HIB524310:HIM524316 HRX524310:HSI524316 IBT524310:ICE524316 ILP524310:IMA524316 IVL524310:IVW524316 JFH524310:JFS524316 JPD524310:JPO524316 JYZ524310:JZK524316 KIV524310:KJG524316 KSR524310:KTC524316 LCN524310:LCY524316 LMJ524310:LMU524316 LWF524310:LWQ524316 MGB524310:MGM524316 MPX524310:MQI524316 MZT524310:NAE524316 NJP524310:NKA524316 NTL524310:NTW524316 ODH524310:ODS524316 OND524310:ONO524316 OWZ524310:OXK524316 PGV524310:PHG524316 PQR524310:PRC524316 QAN524310:QAY524316 QKJ524310:QKU524316 QUF524310:QUQ524316 REB524310:REM524316 RNX524310:ROI524316 RXT524310:RYE524316 SHP524310:SIA524316 SRL524310:SRW524316 TBH524310:TBS524316 TLD524310:TLO524316 TUZ524310:TVK524316 UEV524310:UFG524316 UOR524310:UPC524316 UYN524310:UYY524316 VIJ524310:VIU524316 VSF524310:VSQ524316 WCB524310:WCM524316 WLX524310:WMI524316 WVT524310:WWE524316 L589846:W589852 JH589846:JS589852 TD589846:TO589852 ACZ589846:ADK589852 AMV589846:ANG589852 AWR589846:AXC589852 BGN589846:BGY589852 BQJ589846:BQU589852 CAF589846:CAQ589852 CKB589846:CKM589852 CTX589846:CUI589852 DDT589846:DEE589852 DNP589846:DOA589852 DXL589846:DXW589852 EHH589846:EHS589852 ERD589846:ERO589852 FAZ589846:FBK589852 FKV589846:FLG589852 FUR589846:FVC589852 GEN589846:GEY589852 GOJ589846:GOU589852 GYF589846:GYQ589852 HIB589846:HIM589852 HRX589846:HSI589852 IBT589846:ICE589852 ILP589846:IMA589852 IVL589846:IVW589852 JFH589846:JFS589852 JPD589846:JPO589852 JYZ589846:JZK589852 KIV589846:KJG589852 KSR589846:KTC589852 LCN589846:LCY589852 LMJ589846:LMU589852 LWF589846:LWQ589852 MGB589846:MGM589852 MPX589846:MQI589852 MZT589846:NAE589852 NJP589846:NKA589852 NTL589846:NTW589852 ODH589846:ODS589852 OND589846:ONO589852 OWZ589846:OXK589852 PGV589846:PHG589852 PQR589846:PRC589852 QAN589846:QAY589852 QKJ589846:QKU589852 QUF589846:QUQ589852 REB589846:REM589852 RNX589846:ROI589852 RXT589846:RYE589852 SHP589846:SIA589852 SRL589846:SRW589852 TBH589846:TBS589852 TLD589846:TLO589852 TUZ589846:TVK589852 UEV589846:UFG589852 UOR589846:UPC589852 UYN589846:UYY589852 VIJ589846:VIU589852 VSF589846:VSQ589852 WCB589846:WCM589852 WLX589846:WMI589852 WVT589846:WWE589852 L655382:W655388 JH655382:JS655388 TD655382:TO655388 ACZ655382:ADK655388 AMV655382:ANG655388 AWR655382:AXC655388 BGN655382:BGY655388 BQJ655382:BQU655388 CAF655382:CAQ655388 CKB655382:CKM655388 CTX655382:CUI655388 DDT655382:DEE655388 DNP655382:DOA655388 DXL655382:DXW655388 EHH655382:EHS655388 ERD655382:ERO655388 FAZ655382:FBK655388 FKV655382:FLG655388 FUR655382:FVC655388 GEN655382:GEY655388 GOJ655382:GOU655388 GYF655382:GYQ655388 HIB655382:HIM655388 HRX655382:HSI655388 IBT655382:ICE655388 ILP655382:IMA655388 IVL655382:IVW655388 JFH655382:JFS655388 JPD655382:JPO655388 JYZ655382:JZK655388 KIV655382:KJG655388 KSR655382:KTC655388 LCN655382:LCY655388 LMJ655382:LMU655388 LWF655382:LWQ655388 MGB655382:MGM655388 MPX655382:MQI655388 MZT655382:NAE655388 NJP655382:NKA655388 NTL655382:NTW655388 ODH655382:ODS655388 OND655382:ONO655388 OWZ655382:OXK655388 PGV655382:PHG655388 PQR655382:PRC655388 QAN655382:QAY655388 QKJ655382:QKU655388 QUF655382:QUQ655388 REB655382:REM655388 RNX655382:ROI655388 RXT655382:RYE655388 SHP655382:SIA655388 SRL655382:SRW655388 TBH655382:TBS655388 TLD655382:TLO655388 TUZ655382:TVK655388 UEV655382:UFG655388 UOR655382:UPC655388 UYN655382:UYY655388 VIJ655382:VIU655388 VSF655382:VSQ655388 WCB655382:WCM655388 WLX655382:WMI655388 WVT655382:WWE655388 L720918:W720924 JH720918:JS720924 TD720918:TO720924 ACZ720918:ADK720924 AMV720918:ANG720924 AWR720918:AXC720924 BGN720918:BGY720924 BQJ720918:BQU720924 CAF720918:CAQ720924 CKB720918:CKM720924 CTX720918:CUI720924 DDT720918:DEE720924 DNP720918:DOA720924 DXL720918:DXW720924 EHH720918:EHS720924 ERD720918:ERO720924 FAZ720918:FBK720924 FKV720918:FLG720924 FUR720918:FVC720924 GEN720918:GEY720924 GOJ720918:GOU720924 GYF720918:GYQ720924 HIB720918:HIM720924 HRX720918:HSI720924 IBT720918:ICE720924 ILP720918:IMA720924 IVL720918:IVW720924 JFH720918:JFS720924 JPD720918:JPO720924 JYZ720918:JZK720924 KIV720918:KJG720924 KSR720918:KTC720924 LCN720918:LCY720924 LMJ720918:LMU720924 LWF720918:LWQ720924 MGB720918:MGM720924 MPX720918:MQI720924 MZT720918:NAE720924 NJP720918:NKA720924 NTL720918:NTW720924 ODH720918:ODS720924 OND720918:ONO720924 OWZ720918:OXK720924 PGV720918:PHG720924 PQR720918:PRC720924 QAN720918:QAY720924 QKJ720918:QKU720924 QUF720918:QUQ720924 REB720918:REM720924 RNX720918:ROI720924 RXT720918:RYE720924 SHP720918:SIA720924 SRL720918:SRW720924 TBH720918:TBS720924 TLD720918:TLO720924 TUZ720918:TVK720924 UEV720918:UFG720924 UOR720918:UPC720924 UYN720918:UYY720924 VIJ720918:VIU720924 VSF720918:VSQ720924 WCB720918:WCM720924 WLX720918:WMI720924 WVT720918:WWE720924 L786454:W786460 JH786454:JS786460 TD786454:TO786460 ACZ786454:ADK786460 AMV786454:ANG786460 AWR786454:AXC786460 BGN786454:BGY786460 BQJ786454:BQU786460 CAF786454:CAQ786460 CKB786454:CKM786460 CTX786454:CUI786460 DDT786454:DEE786460 DNP786454:DOA786460 DXL786454:DXW786460 EHH786454:EHS786460 ERD786454:ERO786460 FAZ786454:FBK786460 FKV786454:FLG786460 FUR786454:FVC786460 GEN786454:GEY786460 GOJ786454:GOU786460 GYF786454:GYQ786460 HIB786454:HIM786460 HRX786454:HSI786460 IBT786454:ICE786460 ILP786454:IMA786460 IVL786454:IVW786460 JFH786454:JFS786460 JPD786454:JPO786460 JYZ786454:JZK786460 KIV786454:KJG786460 KSR786454:KTC786460 LCN786454:LCY786460 LMJ786454:LMU786460 LWF786454:LWQ786460 MGB786454:MGM786460 MPX786454:MQI786460 MZT786454:NAE786460 NJP786454:NKA786460 NTL786454:NTW786460 ODH786454:ODS786460 OND786454:ONO786460 OWZ786454:OXK786460 PGV786454:PHG786460 PQR786454:PRC786460 QAN786454:QAY786460 QKJ786454:QKU786460 QUF786454:QUQ786460 REB786454:REM786460 RNX786454:ROI786460 RXT786454:RYE786460 SHP786454:SIA786460 SRL786454:SRW786460 TBH786454:TBS786460 TLD786454:TLO786460 TUZ786454:TVK786460 UEV786454:UFG786460 UOR786454:UPC786460 UYN786454:UYY786460 VIJ786454:VIU786460 VSF786454:VSQ786460 WCB786454:WCM786460 WLX786454:WMI786460 WVT786454:WWE786460 L851990:W851996 JH851990:JS851996 TD851990:TO851996 ACZ851990:ADK851996 AMV851990:ANG851996 AWR851990:AXC851996 BGN851990:BGY851996 BQJ851990:BQU851996 CAF851990:CAQ851996 CKB851990:CKM851996 CTX851990:CUI851996 DDT851990:DEE851996 DNP851990:DOA851996 DXL851990:DXW851996 EHH851990:EHS851996 ERD851990:ERO851996 FAZ851990:FBK851996 FKV851990:FLG851996 FUR851990:FVC851996 GEN851990:GEY851996 GOJ851990:GOU851996 GYF851990:GYQ851996 HIB851990:HIM851996 HRX851990:HSI851996 IBT851990:ICE851996 ILP851990:IMA851996 IVL851990:IVW851996 JFH851990:JFS851996 JPD851990:JPO851996 JYZ851990:JZK851996 KIV851990:KJG851996 KSR851990:KTC851996 LCN851990:LCY851996 LMJ851990:LMU851996 LWF851990:LWQ851996 MGB851990:MGM851996 MPX851990:MQI851996 MZT851990:NAE851996 NJP851990:NKA851996 NTL851990:NTW851996 ODH851990:ODS851996 OND851990:ONO851996 OWZ851990:OXK851996 PGV851990:PHG851996 PQR851990:PRC851996 QAN851990:QAY851996 QKJ851990:QKU851996 QUF851990:QUQ851996 REB851990:REM851996 RNX851990:ROI851996 RXT851990:RYE851996 SHP851990:SIA851996 SRL851990:SRW851996 TBH851990:TBS851996 TLD851990:TLO851996 TUZ851990:TVK851996 UEV851990:UFG851996 UOR851990:UPC851996 UYN851990:UYY851996 VIJ851990:VIU851996 VSF851990:VSQ851996 WCB851990:WCM851996 WLX851990:WMI851996 WVT851990:WWE851996 L917526:W917532 JH917526:JS917532 TD917526:TO917532 ACZ917526:ADK917532 AMV917526:ANG917532 AWR917526:AXC917532 BGN917526:BGY917532 BQJ917526:BQU917532 CAF917526:CAQ917532 CKB917526:CKM917532 CTX917526:CUI917532 DDT917526:DEE917532 DNP917526:DOA917532 DXL917526:DXW917532 EHH917526:EHS917532 ERD917526:ERO917532 FAZ917526:FBK917532 FKV917526:FLG917532 FUR917526:FVC917532 GEN917526:GEY917532 GOJ917526:GOU917532 GYF917526:GYQ917532 HIB917526:HIM917532 HRX917526:HSI917532 IBT917526:ICE917532 ILP917526:IMA917532 IVL917526:IVW917532 JFH917526:JFS917532 JPD917526:JPO917532 JYZ917526:JZK917532 KIV917526:KJG917532 KSR917526:KTC917532 LCN917526:LCY917532 LMJ917526:LMU917532 LWF917526:LWQ917532 MGB917526:MGM917532 MPX917526:MQI917532 MZT917526:NAE917532 NJP917526:NKA917532 NTL917526:NTW917532 ODH917526:ODS917532 OND917526:ONO917532 OWZ917526:OXK917532 PGV917526:PHG917532 PQR917526:PRC917532 QAN917526:QAY917532 QKJ917526:QKU917532 QUF917526:QUQ917532 REB917526:REM917532 RNX917526:ROI917532 RXT917526:RYE917532 SHP917526:SIA917532 SRL917526:SRW917532 TBH917526:TBS917532 TLD917526:TLO917532 TUZ917526:TVK917532 UEV917526:UFG917532 UOR917526:UPC917532 UYN917526:UYY917532 VIJ917526:VIU917532 VSF917526:VSQ917532 WCB917526:WCM917532 WLX917526:WMI917532 WVT917526:WWE917532 L983062:W983068 JH983062:JS983068 TD983062:TO983068 ACZ983062:ADK983068 AMV983062:ANG983068 AWR983062:AXC983068 BGN983062:BGY983068 BQJ983062:BQU983068 CAF983062:CAQ983068 CKB983062:CKM983068 CTX983062:CUI983068 DDT983062:DEE983068 DNP983062:DOA983068 DXL983062:DXW983068 EHH983062:EHS983068 ERD983062:ERO983068 FAZ983062:FBK983068 FKV983062:FLG983068 FUR983062:FVC983068 GEN983062:GEY983068 GOJ983062:GOU983068 GYF983062:GYQ983068 HIB983062:HIM983068 HRX983062:HSI983068 IBT983062:ICE983068 ILP983062:IMA983068 IVL983062:IVW983068 JFH983062:JFS983068 JPD983062:JPO983068 JYZ983062:JZK983068 KIV983062:KJG983068 KSR983062:KTC983068 LCN983062:LCY983068 LMJ983062:LMU983068 LWF983062:LWQ983068 MGB983062:MGM983068 MPX983062:MQI983068 MZT983062:NAE983068 NJP983062:NKA983068 NTL983062:NTW983068 ODH983062:ODS983068 OND983062:ONO983068 OWZ983062:OXK983068 PGV983062:PHG983068 PQR983062:PRC983068 QAN983062:QAY983068 QKJ983062:QKU983068 QUF983062:QUQ983068 REB983062:REM983068 RNX983062:ROI983068 RXT983062:RYE983068 SHP983062:SIA983068 SRL983062:SRW983068 TBH983062:TBS983068 TLD983062:TLO983068 TUZ983062:TVK983068 UEV983062:UFG983068 UOR983062:UPC983068 UYN983062:UYY983068 VIJ983062:VIU983068 VSF983062:VSQ983068 WCB983062:WCM983068 WLX983062:WMI983068 L26:V28 W27:W28"/>
    <dataValidation type="list" allowBlank="1" showInputMessage="1" errorTitle="Ошибка" error="Выберите значение из списка" prompt="Выберите значение из списка" sqref="WVW983059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formula1>kind_of_cons</formula1>
    </dataValidation>
    <dataValidation type="textLength" operator="lessThanOrEqual" allowBlank="1" showInputMessage="1" showErrorMessage="1" errorTitle="Ошибка" error="Допускается ввод не более 900 символов!" sqref="WWE983054:WWE983060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4:WMI983060 W65550:W65556 JS65550:JS65556 TO65550:TO65556 ADK65550:ADK65556 ANG65550:ANG65556 AXC65550:AXC65556 BGY65550:BGY65556 BQU65550:BQU65556 CAQ65550:CAQ65556 CKM65550:CKM65556 CUI65550:CUI65556 DEE65550:DEE65556 DOA65550:DOA65556 DXW65550:DXW65556 EHS65550:EHS65556 ERO65550:ERO65556 FBK65550:FBK65556 FLG65550:FLG65556 FVC65550:FVC65556 GEY65550:GEY65556 GOU65550:GOU65556 GYQ65550:GYQ65556 HIM65550:HIM65556 HSI65550:HSI65556 ICE65550:ICE65556 IMA65550:IMA65556 IVW65550:IVW65556 JFS65550:JFS65556 JPO65550:JPO65556 JZK65550:JZK65556 KJG65550:KJG65556 KTC65550:KTC65556 LCY65550:LCY65556 LMU65550:LMU65556 LWQ65550:LWQ65556 MGM65550:MGM65556 MQI65550:MQI65556 NAE65550:NAE65556 NKA65550:NKA65556 NTW65550:NTW65556 ODS65550:ODS65556 ONO65550:ONO65556 OXK65550:OXK65556 PHG65550:PHG65556 PRC65550:PRC65556 QAY65550:QAY65556 QKU65550:QKU65556 QUQ65550:QUQ65556 REM65550:REM65556 ROI65550:ROI65556 RYE65550:RYE65556 SIA65550:SIA65556 SRW65550:SRW65556 TBS65550:TBS65556 TLO65550:TLO65556 TVK65550:TVK65556 UFG65550:UFG65556 UPC65550:UPC65556 UYY65550:UYY65556 VIU65550:VIU65556 VSQ65550:VSQ65556 WCM65550:WCM65556 WMI65550:WMI65556 WWE65550:WWE65556 W131086:W131092 JS131086:JS131092 TO131086:TO131092 ADK131086:ADK131092 ANG131086:ANG131092 AXC131086:AXC131092 BGY131086:BGY131092 BQU131086:BQU131092 CAQ131086:CAQ131092 CKM131086:CKM131092 CUI131086:CUI131092 DEE131086:DEE131092 DOA131086:DOA131092 DXW131086:DXW131092 EHS131086:EHS131092 ERO131086:ERO131092 FBK131086:FBK131092 FLG131086:FLG131092 FVC131086:FVC131092 GEY131086:GEY131092 GOU131086:GOU131092 GYQ131086:GYQ131092 HIM131086:HIM131092 HSI131086:HSI131092 ICE131086:ICE131092 IMA131086:IMA131092 IVW131086:IVW131092 JFS131086:JFS131092 JPO131086:JPO131092 JZK131086:JZK131092 KJG131086:KJG131092 KTC131086:KTC131092 LCY131086:LCY131092 LMU131086:LMU131092 LWQ131086:LWQ131092 MGM131086:MGM131092 MQI131086:MQI131092 NAE131086:NAE131092 NKA131086:NKA131092 NTW131086:NTW131092 ODS131086:ODS131092 ONO131086:ONO131092 OXK131086:OXK131092 PHG131086:PHG131092 PRC131086:PRC131092 QAY131086:QAY131092 QKU131086:QKU131092 QUQ131086:QUQ131092 REM131086:REM131092 ROI131086:ROI131092 RYE131086:RYE131092 SIA131086:SIA131092 SRW131086:SRW131092 TBS131086:TBS131092 TLO131086:TLO131092 TVK131086:TVK131092 UFG131086:UFG131092 UPC131086:UPC131092 UYY131086:UYY131092 VIU131086:VIU131092 VSQ131086:VSQ131092 WCM131086:WCM131092 WMI131086:WMI131092 WWE131086:WWE131092 W196622:W196628 JS196622:JS196628 TO196622:TO196628 ADK196622:ADK196628 ANG196622:ANG196628 AXC196622:AXC196628 BGY196622:BGY196628 BQU196622:BQU196628 CAQ196622:CAQ196628 CKM196622:CKM196628 CUI196622:CUI196628 DEE196622:DEE196628 DOA196622:DOA196628 DXW196622:DXW196628 EHS196622:EHS196628 ERO196622:ERO196628 FBK196622:FBK196628 FLG196622:FLG196628 FVC196622:FVC196628 GEY196622:GEY196628 GOU196622:GOU196628 GYQ196622:GYQ196628 HIM196622:HIM196628 HSI196622:HSI196628 ICE196622:ICE196628 IMA196622:IMA196628 IVW196622:IVW196628 JFS196622:JFS196628 JPO196622:JPO196628 JZK196622:JZK196628 KJG196622:KJG196628 KTC196622:KTC196628 LCY196622:LCY196628 LMU196622:LMU196628 LWQ196622:LWQ196628 MGM196622:MGM196628 MQI196622:MQI196628 NAE196622:NAE196628 NKA196622:NKA196628 NTW196622:NTW196628 ODS196622:ODS196628 ONO196622:ONO196628 OXK196622:OXK196628 PHG196622:PHG196628 PRC196622:PRC196628 QAY196622:QAY196628 QKU196622:QKU196628 QUQ196622:QUQ196628 REM196622:REM196628 ROI196622:ROI196628 RYE196622:RYE196628 SIA196622:SIA196628 SRW196622:SRW196628 TBS196622:TBS196628 TLO196622:TLO196628 TVK196622:TVK196628 UFG196622:UFG196628 UPC196622:UPC196628 UYY196622:UYY196628 VIU196622:VIU196628 VSQ196622:VSQ196628 WCM196622:WCM196628 WMI196622:WMI196628 WWE196622:WWE196628 W262158:W262164 JS262158:JS262164 TO262158:TO262164 ADK262158:ADK262164 ANG262158:ANG262164 AXC262158:AXC262164 BGY262158:BGY262164 BQU262158:BQU262164 CAQ262158:CAQ262164 CKM262158:CKM262164 CUI262158:CUI262164 DEE262158:DEE262164 DOA262158:DOA262164 DXW262158:DXW262164 EHS262158:EHS262164 ERO262158:ERO262164 FBK262158:FBK262164 FLG262158:FLG262164 FVC262158:FVC262164 GEY262158:GEY262164 GOU262158:GOU262164 GYQ262158:GYQ262164 HIM262158:HIM262164 HSI262158:HSI262164 ICE262158:ICE262164 IMA262158:IMA262164 IVW262158:IVW262164 JFS262158:JFS262164 JPO262158:JPO262164 JZK262158:JZK262164 KJG262158:KJG262164 KTC262158:KTC262164 LCY262158:LCY262164 LMU262158:LMU262164 LWQ262158:LWQ262164 MGM262158:MGM262164 MQI262158:MQI262164 NAE262158:NAE262164 NKA262158:NKA262164 NTW262158:NTW262164 ODS262158:ODS262164 ONO262158:ONO262164 OXK262158:OXK262164 PHG262158:PHG262164 PRC262158:PRC262164 QAY262158:QAY262164 QKU262158:QKU262164 QUQ262158:QUQ262164 REM262158:REM262164 ROI262158:ROI262164 RYE262158:RYE262164 SIA262158:SIA262164 SRW262158:SRW262164 TBS262158:TBS262164 TLO262158:TLO262164 TVK262158:TVK262164 UFG262158:UFG262164 UPC262158:UPC262164 UYY262158:UYY262164 VIU262158:VIU262164 VSQ262158:VSQ262164 WCM262158:WCM262164 WMI262158:WMI262164 WWE262158:WWE262164 W327694:W327700 JS327694:JS327700 TO327694:TO327700 ADK327694:ADK327700 ANG327694:ANG327700 AXC327694:AXC327700 BGY327694:BGY327700 BQU327694:BQU327700 CAQ327694:CAQ327700 CKM327694:CKM327700 CUI327694:CUI327700 DEE327694:DEE327700 DOA327694:DOA327700 DXW327694:DXW327700 EHS327694:EHS327700 ERO327694:ERO327700 FBK327694:FBK327700 FLG327694:FLG327700 FVC327694:FVC327700 GEY327694:GEY327700 GOU327694:GOU327700 GYQ327694:GYQ327700 HIM327694:HIM327700 HSI327694:HSI327700 ICE327694:ICE327700 IMA327694:IMA327700 IVW327694:IVW327700 JFS327694:JFS327700 JPO327694:JPO327700 JZK327694:JZK327700 KJG327694:KJG327700 KTC327694:KTC327700 LCY327694:LCY327700 LMU327694:LMU327700 LWQ327694:LWQ327700 MGM327694:MGM327700 MQI327694:MQI327700 NAE327694:NAE327700 NKA327694:NKA327700 NTW327694:NTW327700 ODS327694:ODS327700 ONO327694:ONO327700 OXK327694:OXK327700 PHG327694:PHG327700 PRC327694:PRC327700 QAY327694:QAY327700 QKU327694:QKU327700 QUQ327694:QUQ327700 REM327694:REM327700 ROI327694:ROI327700 RYE327694:RYE327700 SIA327694:SIA327700 SRW327694:SRW327700 TBS327694:TBS327700 TLO327694:TLO327700 TVK327694:TVK327700 UFG327694:UFG327700 UPC327694:UPC327700 UYY327694:UYY327700 VIU327694:VIU327700 VSQ327694:VSQ327700 WCM327694:WCM327700 WMI327694:WMI327700 WWE327694:WWE327700 W393230:W393236 JS393230:JS393236 TO393230:TO393236 ADK393230:ADK393236 ANG393230:ANG393236 AXC393230:AXC393236 BGY393230:BGY393236 BQU393230:BQU393236 CAQ393230:CAQ393236 CKM393230:CKM393236 CUI393230:CUI393236 DEE393230:DEE393236 DOA393230:DOA393236 DXW393230:DXW393236 EHS393230:EHS393236 ERO393230:ERO393236 FBK393230:FBK393236 FLG393230:FLG393236 FVC393230:FVC393236 GEY393230:GEY393236 GOU393230:GOU393236 GYQ393230:GYQ393236 HIM393230:HIM393236 HSI393230:HSI393236 ICE393230:ICE393236 IMA393230:IMA393236 IVW393230:IVW393236 JFS393230:JFS393236 JPO393230:JPO393236 JZK393230:JZK393236 KJG393230:KJG393236 KTC393230:KTC393236 LCY393230:LCY393236 LMU393230:LMU393236 LWQ393230:LWQ393236 MGM393230:MGM393236 MQI393230:MQI393236 NAE393230:NAE393236 NKA393230:NKA393236 NTW393230:NTW393236 ODS393230:ODS393236 ONO393230:ONO393236 OXK393230:OXK393236 PHG393230:PHG393236 PRC393230:PRC393236 QAY393230:QAY393236 QKU393230:QKU393236 QUQ393230:QUQ393236 REM393230:REM393236 ROI393230:ROI393236 RYE393230:RYE393236 SIA393230:SIA393236 SRW393230:SRW393236 TBS393230:TBS393236 TLO393230:TLO393236 TVK393230:TVK393236 UFG393230:UFG393236 UPC393230:UPC393236 UYY393230:UYY393236 VIU393230:VIU393236 VSQ393230:VSQ393236 WCM393230:WCM393236 WMI393230:WMI393236 WWE393230:WWE393236 W458766:W458772 JS458766:JS458772 TO458766:TO458772 ADK458766:ADK458772 ANG458766:ANG458772 AXC458766:AXC458772 BGY458766:BGY458772 BQU458766:BQU458772 CAQ458766:CAQ458772 CKM458766:CKM458772 CUI458766:CUI458772 DEE458766:DEE458772 DOA458766:DOA458772 DXW458766:DXW458772 EHS458766:EHS458772 ERO458766:ERO458772 FBK458766:FBK458772 FLG458766:FLG458772 FVC458766:FVC458772 GEY458766:GEY458772 GOU458766:GOU458772 GYQ458766:GYQ458772 HIM458766:HIM458772 HSI458766:HSI458772 ICE458766:ICE458772 IMA458766:IMA458772 IVW458766:IVW458772 JFS458766:JFS458772 JPO458766:JPO458772 JZK458766:JZK458772 KJG458766:KJG458772 KTC458766:KTC458772 LCY458766:LCY458772 LMU458766:LMU458772 LWQ458766:LWQ458772 MGM458766:MGM458772 MQI458766:MQI458772 NAE458766:NAE458772 NKA458766:NKA458772 NTW458766:NTW458772 ODS458766:ODS458772 ONO458766:ONO458772 OXK458766:OXK458772 PHG458766:PHG458772 PRC458766:PRC458772 QAY458766:QAY458772 QKU458766:QKU458772 QUQ458766:QUQ458772 REM458766:REM458772 ROI458766:ROI458772 RYE458766:RYE458772 SIA458766:SIA458772 SRW458766:SRW458772 TBS458766:TBS458772 TLO458766:TLO458772 TVK458766:TVK458772 UFG458766:UFG458772 UPC458766:UPC458772 UYY458766:UYY458772 VIU458766:VIU458772 VSQ458766:VSQ458772 WCM458766:WCM458772 WMI458766:WMI458772 WWE458766:WWE458772 W524302:W524308 JS524302:JS524308 TO524302:TO524308 ADK524302:ADK524308 ANG524302:ANG524308 AXC524302:AXC524308 BGY524302:BGY524308 BQU524302:BQU524308 CAQ524302:CAQ524308 CKM524302:CKM524308 CUI524302:CUI524308 DEE524302:DEE524308 DOA524302:DOA524308 DXW524302:DXW524308 EHS524302:EHS524308 ERO524302:ERO524308 FBK524302:FBK524308 FLG524302:FLG524308 FVC524302:FVC524308 GEY524302:GEY524308 GOU524302:GOU524308 GYQ524302:GYQ524308 HIM524302:HIM524308 HSI524302:HSI524308 ICE524302:ICE524308 IMA524302:IMA524308 IVW524302:IVW524308 JFS524302:JFS524308 JPO524302:JPO524308 JZK524302:JZK524308 KJG524302:KJG524308 KTC524302:KTC524308 LCY524302:LCY524308 LMU524302:LMU524308 LWQ524302:LWQ524308 MGM524302:MGM524308 MQI524302:MQI524308 NAE524302:NAE524308 NKA524302:NKA524308 NTW524302:NTW524308 ODS524302:ODS524308 ONO524302:ONO524308 OXK524302:OXK524308 PHG524302:PHG524308 PRC524302:PRC524308 QAY524302:QAY524308 QKU524302:QKU524308 QUQ524302:QUQ524308 REM524302:REM524308 ROI524302:ROI524308 RYE524302:RYE524308 SIA524302:SIA524308 SRW524302:SRW524308 TBS524302:TBS524308 TLO524302:TLO524308 TVK524302:TVK524308 UFG524302:UFG524308 UPC524302:UPC524308 UYY524302:UYY524308 VIU524302:VIU524308 VSQ524302:VSQ524308 WCM524302:WCM524308 WMI524302:WMI524308 WWE524302:WWE524308 W589838:W589844 JS589838:JS589844 TO589838:TO589844 ADK589838:ADK589844 ANG589838:ANG589844 AXC589838:AXC589844 BGY589838:BGY589844 BQU589838:BQU589844 CAQ589838:CAQ589844 CKM589838:CKM589844 CUI589838:CUI589844 DEE589838:DEE589844 DOA589838:DOA589844 DXW589838:DXW589844 EHS589838:EHS589844 ERO589838:ERO589844 FBK589838:FBK589844 FLG589838:FLG589844 FVC589838:FVC589844 GEY589838:GEY589844 GOU589838:GOU589844 GYQ589838:GYQ589844 HIM589838:HIM589844 HSI589838:HSI589844 ICE589838:ICE589844 IMA589838:IMA589844 IVW589838:IVW589844 JFS589838:JFS589844 JPO589838:JPO589844 JZK589838:JZK589844 KJG589838:KJG589844 KTC589838:KTC589844 LCY589838:LCY589844 LMU589838:LMU589844 LWQ589838:LWQ589844 MGM589838:MGM589844 MQI589838:MQI589844 NAE589838:NAE589844 NKA589838:NKA589844 NTW589838:NTW589844 ODS589838:ODS589844 ONO589838:ONO589844 OXK589838:OXK589844 PHG589838:PHG589844 PRC589838:PRC589844 QAY589838:QAY589844 QKU589838:QKU589844 QUQ589838:QUQ589844 REM589838:REM589844 ROI589838:ROI589844 RYE589838:RYE589844 SIA589838:SIA589844 SRW589838:SRW589844 TBS589838:TBS589844 TLO589838:TLO589844 TVK589838:TVK589844 UFG589838:UFG589844 UPC589838:UPC589844 UYY589838:UYY589844 VIU589838:VIU589844 VSQ589838:VSQ589844 WCM589838:WCM589844 WMI589838:WMI589844 WWE589838:WWE589844 W655374:W655380 JS655374:JS655380 TO655374:TO655380 ADK655374:ADK655380 ANG655374:ANG655380 AXC655374:AXC655380 BGY655374:BGY655380 BQU655374:BQU655380 CAQ655374:CAQ655380 CKM655374:CKM655380 CUI655374:CUI655380 DEE655374:DEE655380 DOA655374:DOA655380 DXW655374:DXW655380 EHS655374:EHS655380 ERO655374:ERO655380 FBK655374:FBK655380 FLG655374:FLG655380 FVC655374:FVC655380 GEY655374:GEY655380 GOU655374:GOU655380 GYQ655374:GYQ655380 HIM655374:HIM655380 HSI655374:HSI655380 ICE655374:ICE655380 IMA655374:IMA655380 IVW655374:IVW655380 JFS655374:JFS655380 JPO655374:JPO655380 JZK655374:JZK655380 KJG655374:KJG655380 KTC655374:KTC655380 LCY655374:LCY655380 LMU655374:LMU655380 LWQ655374:LWQ655380 MGM655374:MGM655380 MQI655374:MQI655380 NAE655374:NAE655380 NKA655374:NKA655380 NTW655374:NTW655380 ODS655374:ODS655380 ONO655374:ONO655380 OXK655374:OXK655380 PHG655374:PHG655380 PRC655374:PRC655380 QAY655374:QAY655380 QKU655374:QKU655380 QUQ655374:QUQ655380 REM655374:REM655380 ROI655374:ROI655380 RYE655374:RYE655380 SIA655374:SIA655380 SRW655374:SRW655380 TBS655374:TBS655380 TLO655374:TLO655380 TVK655374:TVK655380 UFG655374:UFG655380 UPC655374:UPC655380 UYY655374:UYY655380 VIU655374:VIU655380 VSQ655374:VSQ655380 WCM655374:WCM655380 WMI655374:WMI655380 WWE655374:WWE655380 W720910:W720916 JS720910:JS720916 TO720910:TO720916 ADK720910:ADK720916 ANG720910:ANG720916 AXC720910:AXC720916 BGY720910:BGY720916 BQU720910:BQU720916 CAQ720910:CAQ720916 CKM720910:CKM720916 CUI720910:CUI720916 DEE720910:DEE720916 DOA720910:DOA720916 DXW720910:DXW720916 EHS720910:EHS720916 ERO720910:ERO720916 FBK720910:FBK720916 FLG720910:FLG720916 FVC720910:FVC720916 GEY720910:GEY720916 GOU720910:GOU720916 GYQ720910:GYQ720916 HIM720910:HIM720916 HSI720910:HSI720916 ICE720910:ICE720916 IMA720910:IMA720916 IVW720910:IVW720916 JFS720910:JFS720916 JPO720910:JPO720916 JZK720910:JZK720916 KJG720910:KJG720916 KTC720910:KTC720916 LCY720910:LCY720916 LMU720910:LMU720916 LWQ720910:LWQ720916 MGM720910:MGM720916 MQI720910:MQI720916 NAE720910:NAE720916 NKA720910:NKA720916 NTW720910:NTW720916 ODS720910:ODS720916 ONO720910:ONO720916 OXK720910:OXK720916 PHG720910:PHG720916 PRC720910:PRC720916 QAY720910:QAY720916 QKU720910:QKU720916 QUQ720910:QUQ720916 REM720910:REM720916 ROI720910:ROI720916 RYE720910:RYE720916 SIA720910:SIA720916 SRW720910:SRW720916 TBS720910:TBS720916 TLO720910:TLO720916 TVK720910:TVK720916 UFG720910:UFG720916 UPC720910:UPC720916 UYY720910:UYY720916 VIU720910:VIU720916 VSQ720910:VSQ720916 WCM720910:WCM720916 WMI720910:WMI720916 WWE720910:WWE720916 W786446:W786452 JS786446:JS786452 TO786446:TO786452 ADK786446:ADK786452 ANG786446:ANG786452 AXC786446:AXC786452 BGY786446:BGY786452 BQU786446:BQU786452 CAQ786446:CAQ786452 CKM786446:CKM786452 CUI786446:CUI786452 DEE786446:DEE786452 DOA786446:DOA786452 DXW786446:DXW786452 EHS786446:EHS786452 ERO786446:ERO786452 FBK786446:FBK786452 FLG786446:FLG786452 FVC786446:FVC786452 GEY786446:GEY786452 GOU786446:GOU786452 GYQ786446:GYQ786452 HIM786446:HIM786452 HSI786446:HSI786452 ICE786446:ICE786452 IMA786446:IMA786452 IVW786446:IVW786452 JFS786446:JFS786452 JPO786446:JPO786452 JZK786446:JZK786452 KJG786446:KJG786452 KTC786446:KTC786452 LCY786446:LCY786452 LMU786446:LMU786452 LWQ786446:LWQ786452 MGM786446:MGM786452 MQI786446:MQI786452 NAE786446:NAE786452 NKA786446:NKA786452 NTW786446:NTW786452 ODS786446:ODS786452 ONO786446:ONO786452 OXK786446:OXK786452 PHG786446:PHG786452 PRC786446:PRC786452 QAY786446:QAY786452 QKU786446:QKU786452 QUQ786446:QUQ786452 REM786446:REM786452 ROI786446:ROI786452 RYE786446:RYE786452 SIA786446:SIA786452 SRW786446:SRW786452 TBS786446:TBS786452 TLO786446:TLO786452 TVK786446:TVK786452 UFG786446:UFG786452 UPC786446:UPC786452 UYY786446:UYY786452 VIU786446:VIU786452 VSQ786446:VSQ786452 WCM786446:WCM786452 WMI786446:WMI786452 WWE786446:WWE786452 W851982:W851988 JS851982:JS851988 TO851982:TO851988 ADK851982:ADK851988 ANG851982:ANG851988 AXC851982:AXC851988 BGY851982:BGY851988 BQU851982:BQU851988 CAQ851982:CAQ851988 CKM851982:CKM851988 CUI851982:CUI851988 DEE851982:DEE851988 DOA851982:DOA851988 DXW851982:DXW851988 EHS851982:EHS851988 ERO851982:ERO851988 FBK851982:FBK851988 FLG851982:FLG851988 FVC851982:FVC851988 GEY851982:GEY851988 GOU851982:GOU851988 GYQ851982:GYQ851988 HIM851982:HIM851988 HSI851982:HSI851988 ICE851982:ICE851988 IMA851982:IMA851988 IVW851982:IVW851988 JFS851982:JFS851988 JPO851982:JPO851988 JZK851982:JZK851988 KJG851982:KJG851988 KTC851982:KTC851988 LCY851982:LCY851988 LMU851982:LMU851988 LWQ851982:LWQ851988 MGM851982:MGM851988 MQI851982:MQI851988 NAE851982:NAE851988 NKA851982:NKA851988 NTW851982:NTW851988 ODS851982:ODS851988 ONO851982:ONO851988 OXK851982:OXK851988 PHG851982:PHG851988 PRC851982:PRC851988 QAY851982:QAY851988 QKU851982:QKU851988 QUQ851982:QUQ851988 REM851982:REM851988 ROI851982:ROI851988 RYE851982:RYE851988 SIA851982:SIA851988 SRW851982:SRW851988 TBS851982:TBS851988 TLO851982:TLO851988 TVK851982:TVK851988 UFG851982:UFG851988 UPC851982:UPC851988 UYY851982:UYY851988 VIU851982:VIU851988 VSQ851982:VSQ851988 WCM851982:WCM851988 WMI851982:WMI851988 WWE851982:WWE851988 W917518:W917524 JS917518:JS917524 TO917518:TO917524 ADK917518:ADK917524 ANG917518:ANG917524 AXC917518:AXC917524 BGY917518:BGY917524 BQU917518:BQU917524 CAQ917518:CAQ917524 CKM917518:CKM917524 CUI917518:CUI917524 DEE917518:DEE917524 DOA917518:DOA917524 DXW917518:DXW917524 EHS917518:EHS917524 ERO917518:ERO917524 FBK917518:FBK917524 FLG917518:FLG917524 FVC917518:FVC917524 GEY917518:GEY917524 GOU917518:GOU917524 GYQ917518:GYQ917524 HIM917518:HIM917524 HSI917518:HSI917524 ICE917518:ICE917524 IMA917518:IMA917524 IVW917518:IVW917524 JFS917518:JFS917524 JPO917518:JPO917524 JZK917518:JZK917524 KJG917518:KJG917524 KTC917518:KTC917524 LCY917518:LCY917524 LMU917518:LMU917524 LWQ917518:LWQ917524 MGM917518:MGM917524 MQI917518:MQI917524 NAE917518:NAE917524 NKA917518:NKA917524 NTW917518:NTW917524 ODS917518:ODS917524 ONO917518:ONO917524 OXK917518:OXK917524 PHG917518:PHG917524 PRC917518:PRC917524 QAY917518:QAY917524 QKU917518:QKU917524 QUQ917518:QUQ917524 REM917518:REM917524 ROI917518:ROI917524 RYE917518:RYE917524 SIA917518:SIA917524 SRW917518:SRW917524 TBS917518:TBS917524 TLO917518:TLO917524 TVK917518:TVK917524 UFG917518:UFG917524 UPC917518:UPC917524 UYY917518:UYY917524 VIU917518:VIU917524 VSQ917518:VSQ917524 WCM917518:WCM917524 WMI917518:WMI917524 WWE917518:WWE917524 W983054:W983060 JS983054:JS983060 TO983054:TO983060 ADK983054:ADK983060 ANG983054:ANG983060 AXC983054:AXC983060 BGY983054:BGY983060 BQU983054:BQU983060 CAQ983054:CAQ983060 CKM983054:CKM983060 CUI983054:CUI983060 DEE983054:DEE983060 DOA983054:DOA983060 DXW983054:DXW983060 EHS983054:EHS983060 ERO983054:ERO983060 FBK983054:FBK983060 FLG983054:FLG983060 FVC983054:FVC983060 GEY983054:GEY983060 GOU983054:GOU983060 GYQ983054:GYQ983060 HIM983054:HIM983060 HSI983054:HSI983060 ICE983054:ICE983060 IMA983054:IMA983060 IVW983054:IVW983060 JFS983054:JFS983060 JPO983054:JPO983060 JZK983054:JZK983060 KJG983054:KJG983060 KTC983054:KTC983060 LCY983054:LCY983060 LMU983054:LMU983060 LWQ983054:LWQ983060 MGM983054:MGM983060 MQI983054:MQI983060 NAE983054:NAE983060 NKA983054:NKA983060 NTW983054:NTW983060 ODS983054:ODS983060 ONO983054:ONO983060 OXK983054:OXK983060 PHG983054:PHG983060 PRC983054:PRC983060 QAY983054:QAY983060 QKU983054:QKU983060 QUQ983054:QUQ983060 REM983054:REM983060 ROI983054:ROI983060 RYE983054:RYE983060 SIA983054:SIA983060 SRW983054:SRW983060 TBS983054:TBS983060 TLO983054:TLO983060 TVK983054:TVK983060 UFG983054:UFG983060 UPC983054:UPC983060 UYY983054:UYY983060 VIU983054:VIU983060 VSQ983054:VSQ983060 WCM983054:WCM983060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R65557 JN65556:JN65557 TJ65556:TJ65557 ADF65556:ADF65557 ANB65556:ANB65557 AWX65556:AWX65557 BGT65556:BGT65557 BQP65556:BQP65557 CAL65556:CAL65557 CKH65556:CKH65557 CUD65556:CUD65557 DDZ65556:DDZ65557 DNV65556:DNV65557 DXR65556:DXR65557 EHN65556:EHN65557 ERJ65556:ERJ65557 FBF65556:FBF65557 FLB65556:FLB65557 FUX65556:FUX65557 GET65556:GET65557 GOP65556:GOP65557 GYL65556:GYL65557 HIH65556:HIH65557 HSD65556:HSD65557 IBZ65556:IBZ65557 ILV65556:ILV65557 IVR65556:IVR65557 JFN65556:JFN65557 JPJ65556:JPJ65557 JZF65556:JZF65557 KJB65556:KJB65557 KSX65556:KSX65557 LCT65556:LCT65557 LMP65556:LMP65557 LWL65556:LWL65557 MGH65556:MGH65557 MQD65556:MQD65557 MZZ65556:MZZ65557 NJV65556:NJV65557 NTR65556:NTR65557 ODN65556:ODN65557 ONJ65556:ONJ65557 OXF65556:OXF65557 PHB65556:PHB65557 PQX65556:PQX65557 QAT65556:QAT65557 QKP65556:QKP65557 QUL65556:QUL65557 REH65556:REH65557 ROD65556:ROD65557 RXZ65556:RXZ65557 SHV65556:SHV65557 SRR65556:SRR65557 TBN65556:TBN65557 TLJ65556:TLJ65557 TVF65556:TVF65557 UFB65556:UFB65557 UOX65556:UOX65557 UYT65556:UYT65557 VIP65556:VIP65557 VSL65556:VSL65557 WCH65556:WCH65557 WMD65556:WMD65557 WVZ65556:WVZ65557 R131092:R131093 JN131092:JN131093 TJ131092:TJ131093 ADF131092:ADF131093 ANB131092:ANB131093 AWX131092:AWX131093 BGT131092:BGT131093 BQP131092:BQP131093 CAL131092:CAL131093 CKH131092:CKH131093 CUD131092:CUD131093 DDZ131092:DDZ131093 DNV131092:DNV131093 DXR131092:DXR131093 EHN131092:EHN131093 ERJ131092:ERJ131093 FBF131092:FBF131093 FLB131092:FLB131093 FUX131092:FUX131093 GET131092:GET131093 GOP131092:GOP131093 GYL131092:GYL131093 HIH131092:HIH131093 HSD131092:HSD131093 IBZ131092:IBZ131093 ILV131092:ILV131093 IVR131092:IVR131093 JFN131092:JFN131093 JPJ131092:JPJ131093 JZF131092:JZF131093 KJB131092:KJB131093 KSX131092:KSX131093 LCT131092:LCT131093 LMP131092:LMP131093 LWL131092:LWL131093 MGH131092:MGH131093 MQD131092:MQD131093 MZZ131092:MZZ131093 NJV131092:NJV131093 NTR131092:NTR131093 ODN131092:ODN131093 ONJ131092:ONJ131093 OXF131092:OXF131093 PHB131092:PHB131093 PQX131092:PQX131093 QAT131092:QAT131093 QKP131092:QKP131093 QUL131092:QUL131093 REH131092:REH131093 ROD131092:ROD131093 RXZ131092:RXZ131093 SHV131092:SHV131093 SRR131092:SRR131093 TBN131092:TBN131093 TLJ131092:TLJ131093 TVF131092:TVF131093 UFB131092:UFB131093 UOX131092:UOX131093 UYT131092:UYT131093 VIP131092:VIP131093 VSL131092:VSL131093 WCH131092:WCH131093 WMD131092:WMD131093 WVZ131092:WVZ131093 R196628:R196629 JN196628:JN196629 TJ196628:TJ196629 ADF196628:ADF196629 ANB196628:ANB196629 AWX196628:AWX196629 BGT196628:BGT196629 BQP196628:BQP196629 CAL196628:CAL196629 CKH196628:CKH196629 CUD196628:CUD196629 DDZ196628:DDZ196629 DNV196628:DNV196629 DXR196628:DXR196629 EHN196628:EHN196629 ERJ196628:ERJ196629 FBF196628:FBF196629 FLB196628:FLB196629 FUX196628:FUX196629 GET196628:GET196629 GOP196628:GOP196629 GYL196628:GYL196629 HIH196628:HIH196629 HSD196628:HSD196629 IBZ196628:IBZ196629 ILV196628:ILV196629 IVR196628:IVR196629 JFN196628:JFN196629 JPJ196628:JPJ196629 JZF196628:JZF196629 KJB196628:KJB196629 KSX196628:KSX196629 LCT196628:LCT196629 LMP196628:LMP196629 LWL196628:LWL196629 MGH196628:MGH196629 MQD196628:MQD196629 MZZ196628:MZZ196629 NJV196628:NJV196629 NTR196628:NTR196629 ODN196628:ODN196629 ONJ196628:ONJ196629 OXF196628:OXF196629 PHB196628:PHB196629 PQX196628:PQX196629 QAT196628:QAT196629 QKP196628:QKP196629 QUL196628:QUL196629 REH196628:REH196629 ROD196628:ROD196629 RXZ196628:RXZ196629 SHV196628:SHV196629 SRR196628:SRR196629 TBN196628:TBN196629 TLJ196628:TLJ196629 TVF196628:TVF196629 UFB196628:UFB196629 UOX196628:UOX196629 UYT196628:UYT196629 VIP196628:VIP196629 VSL196628:VSL196629 WCH196628:WCH196629 WMD196628:WMD196629 WVZ196628:WVZ196629 R262164:R262165 JN262164:JN262165 TJ262164:TJ262165 ADF262164:ADF262165 ANB262164:ANB262165 AWX262164:AWX262165 BGT262164:BGT262165 BQP262164:BQP262165 CAL262164:CAL262165 CKH262164:CKH262165 CUD262164:CUD262165 DDZ262164:DDZ262165 DNV262164:DNV262165 DXR262164:DXR262165 EHN262164:EHN262165 ERJ262164:ERJ262165 FBF262164:FBF262165 FLB262164:FLB262165 FUX262164:FUX262165 GET262164:GET262165 GOP262164:GOP262165 GYL262164:GYL262165 HIH262164:HIH262165 HSD262164:HSD262165 IBZ262164:IBZ262165 ILV262164:ILV262165 IVR262164:IVR262165 JFN262164:JFN262165 JPJ262164:JPJ262165 JZF262164:JZF262165 KJB262164:KJB262165 KSX262164:KSX262165 LCT262164:LCT262165 LMP262164:LMP262165 LWL262164:LWL262165 MGH262164:MGH262165 MQD262164:MQD262165 MZZ262164:MZZ262165 NJV262164:NJV262165 NTR262164:NTR262165 ODN262164:ODN262165 ONJ262164:ONJ262165 OXF262164:OXF262165 PHB262164:PHB262165 PQX262164:PQX262165 QAT262164:QAT262165 QKP262164:QKP262165 QUL262164:QUL262165 REH262164:REH262165 ROD262164:ROD262165 RXZ262164:RXZ262165 SHV262164:SHV262165 SRR262164:SRR262165 TBN262164:TBN262165 TLJ262164:TLJ262165 TVF262164:TVF262165 UFB262164:UFB262165 UOX262164:UOX262165 UYT262164:UYT262165 VIP262164:VIP262165 VSL262164:VSL262165 WCH262164:WCH262165 WMD262164:WMD262165 WVZ262164:WVZ262165 R327700:R327701 JN327700:JN327701 TJ327700:TJ327701 ADF327700:ADF327701 ANB327700:ANB327701 AWX327700:AWX327701 BGT327700:BGT327701 BQP327700:BQP327701 CAL327700:CAL327701 CKH327700:CKH327701 CUD327700:CUD327701 DDZ327700:DDZ327701 DNV327700:DNV327701 DXR327700:DXR327701 EHN327700:EHN327701 ERJ327700:ERJ327701 FBF327700:FBF327701 FLB327700:FLB327701 FUX327700:FUX327701 GET327700:GET327701 GOP327700:GOP327701 GYL327700:GYL327701 HIH327700:HIH327701 HSD327700:HSD327701 IBZ327700:IBZ327701 ILV327700:ILV327701 IVR327700:IVR327701 JFN327700:JFN327701 JPJ327700:JPJ327701 JZF327700:JZF327701 KJB327700:KJB327701 KSX327700:KSX327701 LCT327700:LCT327701 LMP327700:LMP327701 LWL327700:LWL327701 MGH327700:MGH327701 MQD327700:MQD327701 MZZ327700:MZZ327701 NJV327700:NJV327701 NTR327700:NTR327701 ODN327700:ODN327701 ONJ327700:ONJ327701 OXF327700:OXF327701 PHB327700:PHB327701 PQX327700:PQX327701 QAT327700:QAT327701 QKP327700:QKP327701 QUL327700:QUL327701 REH327700:REH327701 ROD327700:ROD327701 RXZ327700:RXZ327701 SHV327700:SHV327701 SRR327700:SRR327701 TBN327700:TBN327701 TLJ327700:TLJ327701 TVF327700:TVF327701 UFB327700:UFB327701 UOX327700:UOX327701 UYT327700:UYT327701 VIP327700:VIP327701 VSL327700:VSL327701 WCH327700:WCH327701 WMD327700:WMD327701 WVZ327700:WVZ327701 R393236:R393237 JN393236:JN393237 TJ393236:TJ393237 ADF393236:ADF393237 ANB393236:ANB393237 AWX393236:AWX393237 BGT393236:BGT393237 BQP393236:BQP393237 CAL393236:CAL393237 CKH393236:CKH393237 CUD393236:CUD393237 DDZ393236:DDZ393237 DNV393236:DNV393237 DXR393236:DXR393237 EHN393236:EHN393237 ERJ393236:ERJ393237 FBF393236:FBF393237 FLB393236:FLB393237 FUX393236:FUX393237 GET393236:GET393237 GOP393236:GOP393237 GYL393236:GYL393237 HIH393236:HIH393237 HSD393236:HSD393237 IBZ393236:IBZ393237 ILV393236:ILV393237 IVR393236:IVR393237 JFN393236:JFN393237 JPJ393236:JPJ393237 JZF393236:JZF393237 KJB393236:KJB393237 KSX393236:KSX393237 LCT393236:LCT393237 LMP393236:LMP393237 LWL393236:LWL393237 MGH393236:MGH393237 MQD393236:MQD393237 MZZ393236:MZZ393237 NJV393236:NJV393237 NTR393236:NTR393237 ODN393236:ODN393237 ONJ393236:ONJ393237 OXF393236:OXF393237 PHB393236:PHB393237 PQX393236:PQX393237 QAT393236:QAT393237 QKP393236:QKP393237 QUL393236:QUL393237 REH393236:REH393237 ROD393236:ROD393237 RXZ393236:RXZ393237 SHV393236:SHV393237 SRR393236:SRR393237 TBN393236:TBN393237 TLJ393236:TLJ393237 TVF393236:TVF393237 UFB393236:UFB393237 UOX393236:UOX393237 UYT393236:UYT393237 VIP393236:VIP393237 VSL393236:VSL393237 WCH393236:WCH393237 WMD393236:WMD393237 WVZ393236:WVZ393237 R458772:R458773 JN458772:JN458773 TJ458772:TJ458773 ADF458772:ADF458773 ANB458772:ANB458773 AWX458772:AWX458773 BGT458772:BGT458773 BQP458772:BQP458773 CAL458772:CAL458773 CKH458772:CKH458773 CUD458772:CUD458773 DDZ458772:DDZ458773 DNV458772:DNV458773 DXR458772:DXR458773 EHN458772:EHN458773 ERJ458772:ERJ458773 FBF458772:FBF458773 FLB458772:FLB458773 FUX458772:FUX458773 GET458772:GET458773 GOP458772:GOP458773 GYL458772:GYL458773 HIH458772:HIH458773 HSD458772:HSD458773 IBZ458772:IBZ458773 ILV458772:ILV458773 IVR458772:IVR458773 JFN458772:JFN458773 JPJ458772:JPJ458773 JZF458772:JZF458773 KJB458772:KJB458773 KSX458772:KSX458773 LCT458772:LCT458773 LMP458772:LMP458773 LWL458772:LWL458773 MGH458772:MGH458773 MQD458772:MQD458773 MZZ458772:MZZ458773 NJV458772:NJV458773 NTR458772:NTR458773 ODN458772:ODN458773 ONJ458772:ONJ458773 OXF458772:OXF458773 PHB458772:PHB458773 PQX458772:PQX458773 QAT458772:QAT458773 QKP458772:QKP458773 QUL458772:QUL458773 REH458772:REH458773 ROD458772:ROD458773 RXZ458772:RXZ458773 SHV458772:SHV458773 SRR458772:SRR458773 TBN458772:TBN458773 TLJ458772:TLJ458773 TVF458772:TVF458773 UFB458772:UFB458773 UOX458772:UOX458773 UYT458772:UYT458773 VIP458772:VIP458773 VSL458772:VSL458773 WCH458772:WCH458773 WMD458772:WMD458773 WVZ458772:WVZ458773 R524308:R524309 JN524308:JN524309 TJ524308:TJ524309 ADF524308:ADF524309 ANB524308:ANB524309 AWX524308:AWX524309 BGT524308:BGT524309 BQP524308:BQP524309 CAL524308:CAL524309 CKH524308:CKH524309 CUD524308:CUD524309 DDZ524308:DDZ524309 DNV524308:DNV524309 DXR524308:DXR524309 EHN524308:EHN524309 ERJ524308:ERJ524309 FBF524308:FBF524309 FLB524308:FLB524309 FUX524308:FUX524309 GET524308:GET524309 GOP524308:GOP524309 GYL524308:GYL524309 HIH524308:HIH524309 HSD524308:HSD524309 IBZ524308:IBZ524309 ILV524308:ILV524309 IVR524308:IVR524309 JFN524308:JFN524309 JPJ524308:JPJ524309 JZF524308:JZF524309 KJB524308:KJB524309 KSX524308:KSX524309 LCT524308:LCT524309 LMP524308:LMP524309 LWL524308:LWL524309 MGH524308:MGH524309 MQD524308:MQD524309 MZZ524308:MZZ524309 NJV524308:NJV524309 NTR524308:NTR524309 ODN524308:ODN524309 ONJ524308:ONJ524309 OXF524308:OXF524309 PHB524308:PHB524309 PQX524308:PQX524309 QAT524308:QAT524309 QKP524308:QKP524309 QUL524308:QUL524309 REH524308:REH524309 ROD524308:ROD524309 RXZ524308:RXZ524309 SHV524308:SHV524309 SRR524308:SRR524309 TBN524308:TBN524309 TLJ524308:TLJ524309 TVF524308:TVF524309 UFB524308:UFB524309 UOX524308:UOX524309 UYT524308:UYT524309 VIP524308:VIP524309 VSL524308:VSL524309 WCH524308:WCH524309 WMD524308:WMD524309 WVZ524308:WVZ524309 R589844:R589845 JN589844:JN589845 TJ589844:TJ589845 ADF589844:ADF589845 ANB589844:ANB589845 AWX589844:AWX589845 BGT589844:BGT589845 BQP589844:BQP589845 CAL589844:CAL589845 CKH589844:CKH589845 CUD589844:CUD589845 DDZ589844:DDZ589845 DNV589844:DNV589845 DXR589844:DXR589845 EHN589844:EHN589845 ERJ589844:ERJ589845 FBF589844:FBF589845 FLB589844:FLB589845 FUX589844:FUX589845 GET589844:GET589845 GOP589844:GOP589845 GYL589844:GYL589845 HIH589844:HIH589845 HSD589844:HSD589845 IBZ589844:IBZ589845 ILV589844:ILV589845 IVR589844:IVR589845 JFN589844:JFN589845 JPJ589844:JPJ589845 JZF589844:JZF589845 KJB589844:KJB589845 KSX589844:KSX589845 LCT589844:LCT589845 LMP589844:LMP589845 LWL589844:LWL589845 MGH589844:MGH589845 MQD589844:MQD589845 MZZ589844:MZZ589845 NJV589844:NJV589845 NTR589844:NTR589845 ODN589844:ODN589845 ONJ589844:ONJ589845 OXF589844:OXF589845 PHB589844:PHB589845 PQX589844:PQX589845 QAT589844:QAT589845 QKP589844:QKP589845 QUL589844:QUL589845 REH589844:REH589845 ROD589844:ROD589845 RXZ589844:RXZ589845 SHV589844:SHV589845 SRR589844:SRR589845 TBN589844:TBN589845 TLJ589844:TLJ589845 TVF589844:TVF589845 UFB589844:UFB589845 UOX589844:UOX589845 UYT589844:UYT589845 VIP589844:VIP589845 VSL589844:VSL589845 WCH589844:WCH589845 WMD589844:WMD589845 WVZ589844:WVZ589845 R655380:R655381 JN655380:JN655381 TJ655380:TJ655381 ADF655380:ADF655381 ANB655380:ANB655381 AWX655380:AWX655381 BGT655380:BGT655381 BQP655380:BQP655381 CAL655380:CAL655381 CKH655380:CKH655381 CUD655380:CUD655381 DDZ655380:DDZ655381 DNV655380:DNV655381 DXR655380:DXR655381 EHN655380:EHN655381 ERJ655380:ERJ655381 FBF655380:FBF655381 FLB655380:FLB655381 FUX655380:FUX655381 GET655380:GET655381 GOP655380:GOP655381 GYL655380:GYL655381 HIH655380:HIH655381 HSD655380:HSD655381 IBZ655380:IBZ655381 ILV655380:ILV655381 IVR655380:IVR655381 JFN655380:JFN655381 JPJ655380:JPJ655381 JZF655380:JZF655381 KJB655380:KJB655381 KSX655380:KSX655381 LCT655380:LCT655381 LMP655380:LMP655381 LWL655380:LWL655381 MGH655380:MGH655381 MQD655380:MQD655381 MZZ655380:MZZ655381 NJV655380:NJV655381 NTR655380:NTR655381 ODN655380:ODN655381 ONJ655380:ONJ655381 OXF655380:OXF655381 PHB655380:PHB655381 PQX655380:PQX655381 QAT655380:QAT655381 QKP655380:QKP655381 QUL655380:QUL655381 REH655380:REH655381 ROD655380:ROD655381 RXZ655380:RXZ655381 SHV655380:SHV655381 SRR655380:SRR655381 TBN655380:TBN655381 TLJ655380:TLJ655381 TVF655380:TVF655381 UFB655380:UFB655381 UOX655380:UOX655381 UYT655380:UYT655381 VIP655380:VIP655381 VSL655380:VSL655381 WCH655380:WCH655381 WMD655380:WMD655381 WVZ655380:WVZ655381 R720916:R720917 JN720916:JN720917 TJ720916:TJ720917 ADF720916:ADF720917 ANB720916:ANB720917 AWX720916:AWX720917 BGT720916:BGT720917 BQP720916:BQP720917 CAL720916:CAL720917 CKH720916:CKH720917 CUD720916:CUD720917 DDZ720916:DDZ720917 DNV720916:DNV720917 DXR720916:DXR720917 EHN720916:EHN720917 ERJ720916:ERJ720917 FBF720916:FBF720917 FLB720916:FLB720917 FUX720916:FUX720917 GET720916:GET720917 GOP720916:GOP720917 GYL720916:GYL720917 HIH720916:HIH720917 HSD720916:HSD720917 IBZ720916:IBZ720917 ILV720916:ILV720917 IVR720916:IVR720917 JFN720916:JFN720917 JPJ720916:JPJ720917 JZF720916:JZF720917 KJB720916:KJB720917 KSX720916:KSX720917 LCT720916:LCT720917 LMP720916:LMP720917 LWL720916:LWL720917 MGH720916:MGH720917 MQD720916:MQD720917 MZZ720916:MZZ720917 NJV720916:NJV720917 NTR720916:NTR720917 ODN720916:ODN720917 ONJ720916:ONJ720917 OXF720916:OXF720917 PHB720916:PHB720917 PQX720916:PQX720917 QAT720916:QAT720917 QKP720916:QKP720917 QUL720916:QUL720917 REH720916:REH720917 ROD720916:ROD720917 RXZ720916:RXZ720917 SHV720916:SHV720917 SRR720916:SRR720917 TBN720916:TBN720917 TLJ720916:TLJ720917 TVF720916:TVF720917 UFB720916:UFB720917 UOX720916:UOX720917 UYT720916:UYT720917 VIP720916:VIP720917 VSL720916:VSL720917 WCH720916:WCH720917 WMD720916:WMD720917 WVZ720916:WVZ720917 R786452:R786453 JN786452:JN786453 TJ786452:TJ786453 ADF786452:ADF786453 ANB786452:ANB786453 AWX786452:AWX786453 BGT786452:BGT786453 BQP786452:BQP786453 CAL786452:CAL786453 CKH786452:CKH786453 CUD786452:CUD786453 DDZ786452:DDZ786453 DNV786452:DNV786453 DXR786452:DXR786453 EHN786452:EHN786453 ERJ786452:ERJ786453 FBF786452:FBF786453 FLB786452:FLB786453 FUX786452:FUX786453 GET786452:GET786453 GOP786452:GOP786453 GYL786452:GYL786453 HIH786452:HIH786453 HSD786452:HSD786453 IBZ786452:IBZ786453 ILV786452:ILV786453 IVR786452:IVR786453 JFN786452:JFN786453 JPJ786452:JPJ786453 JZF786452:JZF786453 KJB786452:KJB786453 KSX786452:KSX786453 LCT786452:LCT786453 LMP786452:LMP786453 LWL786452:LWL786453 MGH786452:MGH786453 MQD786452:MQD786453 MZZ786452:MZZ786453 NJV786452:NJV786453 NTR786452:NTR786453 ODN786452:ODN786453 ONJ786452:ONJ786453 OXF786452:OXF786453 PHB786452:PHB786453 PQX786452:PQX786453 QAT786452:QAT786453 QKP786452:QKP786453 QUL786452:QUL786453 REH786452:REH786453 ROD786452:ROD786453 RXZ786452:RXZ786453 SHV786452:SHV786453 SRR786452:SRR786453 TBN786452:TBN786453 TLJ786452:TLJ786453 TVF786452:TVF786453 UFB786452:UFB786453 UOX786452:UOX786453 UYT786452:UYT786453 VIP786452:VIP786453 VSL786452:VSL786453 WCH786452:WCH786453 WMD786452:WMD786453 WVZ786452:WVZ786453 R851988:R851989 JN851988:JN851989 TJ851988:TJ851989 ADF851988:ADF851989 ANB851988:ANB851989 AWX851988:AWX851989 BGT851988:BGT851989 BQP851988:BQP851989 CAL851988:CAL851989 CKH851988:CKH851989 CUD851988:CUD851989 DDZ851988:DDZ851989 DNV851988:DNV851989 DXR851988:DXR851989 EHN851988:EHN851989 ERJ851988:ERJ851989 FBF851988:FBF851989 FLB851988:FLB851989 FUX851988:FUX851989 GET851988:GET851989 GOP851988:GOP851989 GYL851988:GYL851989 HIH851988:HIH851989 HSD851988:HSD851989 IBZ851988:IBZ851989 ILV851988:ILV851989 IVR851988:IVR851989 JFN851988:JFN851989 JPJ851988:JPJ851989 JZF851988:JZF851989 KJB851988:KJB851989 KSX851988:KSX851989 LCT851988:LCT851989 LMP851988:LMP851989 LWL851988:LWL851989 MGH851988:MGH851989 MQD851988:MQD851989 MZZ851988:MZZ851989 NJV851988:NJV851989 NTR851988:NTR851989 ODN851988:ODN851989 ONJ851988:ONJ851989 OXF851988:OXF851989 PHB851988:PHB851989 PQX851988:PQX851989 QAT851988:QAT851989 QKP851988:QKP851989 QUL851988:QUL851989 REH851988:REH851989 ROD851988:ROD851989 RXZ851988:RXZ851989 SHV851988:SHV851989 SRR851988:SRR851989 TBN851988:TBN851989 TLJ851988:TLJ851989 TVF851988:TVF851989 UFB851988:UFB851989 UOX851988:UOX851989 UYT851988:UYT851989 VIP851988:VIP851989 VSL851988:VSL851989 WCH851988:WCH851989 WMD851988:WMD851989 WVZ851988:WVZ851989 R917524:R917525 JN917524:JN917525 TJ917524:TJ917525 ADF917524:ADF917525 ANB917524:ANB917525 AWX917524:AWX917525 BGT917524:BGT917525 BQP917524:BQP917525 CAL917524:CAL917525 CKH917524:CKH917525 CUD917524:CUD917525 DDZ917524:DDZ917525 DNV917524:DNV917525 DXR917524:DXR917525 EHN917524:EHN917525 ERJ917524:ERJ917525 FBF917524:FBF917525 FLB917524:FLB917525 FUX917524:FUX917525 GET917524:GET917525 GOP917524:GOP917525 GYL917524:GYL917525 HIH917524:HIH917525 HSD917524:HSD917525 IBZ917524:IBZ917525 ILV917524:ILV917525 IVR917524:IVR917525 JFN917524:JFN917525 JPJ917524:JPJ917525 JZF917524:JZF917525 KJB917524:KJB917525 KSX917524:KSX917525 LCT917524:LCT917525 LMP917524:LMP917525 LWL917524:LWL917525 MGH917524:MGH917525 MQD917524:MQD917525 MZZ917524:MZZ917525 NJV917524:NJV917525 NTR917524:NTR917525 ODN917524:ODN917525 ONJ917524:ONJ917525 OXF917524:OXF917525 PHB917524:PHB917525 PQX917524:PQX917525 QAT917524:QAT917525 QKP917524:QKP917525 QUL917524:QUL917525 REH917524:REH917525 ROD917524:ROD917525 RXZ917524:RXZ917525 SHV917524:SHV917525 SRR917524:SRR917525 TBN917524:TBN917525 TLJ917524:TLJ917525 TVF917524:TVF917525 UFB917524:UFB917525 UOX917524:UOX917525 UYT917524:UYT917525 VIP917524:VIP917525 VSL917524:VSL917525 WCH917524:WCH917525 WMD917524:WMD917525 WVZ917524:WVZ917525 R983060:R983061 JN983060:JN983061 TJ983060:TJ983061 ADF983060:ADF983061 ANB983060:ANB983061 AWX983060:AWX983061 BGT983060:BGT983061 BQP983060:BQP983061 CAL983060:CAL983061 CKH983060:CKH983061 CUD983060:CUD983061 DDZ983060:DDZ983061 DNV983060:DNV983061 DXR983060:DXR983061 EHN983060:EHN983061 ERJ983060:ERJ983061 FBF983060:FBF983061 FLB983060:FLB983061 FUX983060:FUX983061 GET983060:GET983061 GOP983060:GOP983061 GYL983060:GYL983061 HIH983060:HIH983061 HSD983060:HSD983061 IBZ983060:IBZ983061 ILV983060:ILV983061 IVR983060:IVR983061 JFN983060:JFN983061 JPJ983060:JPJ983061 JZF983060:JZF983061 KJB983060:KJB983061 KSX983060:KSX983061 LCT983060:LCT983061 LMP983060:LMP983061 LWL983060:LWL983061 MGH983060:MGH983061 MQD983060:MQD983061 MZZ983060:MZZ983061 NJV983060:NJV983061 NTR983060:NTR983061 ODN983060:ODN983061 ONJ983060:ONJ983061 OXF983060:OXF983061 PHB983060:PHB983061 PQX983060:PQX983061 QAT983060:QAT983061 QKP983060:QKP983061 QUL983060:QUL983061 REH983060:REH983061 ROD983060:ROD983061 RXZ983060:RXZ983061 SHV983060:SHV983061 SRR983060:SRR983061 TBN983060:TBN983061 TLJ983060:TLJ983061 TVF983060:TVF983061 UFB983060:UFB983061 UOX983060:UOX983061 UYT983060:UYT983061 VIP983060:VIP983061 VSL983060:VSL983061 WCH983060:WCH983061 WMD983060:WMD983061 WVZ983060:WVZ983061 WWB983060:WWB983061 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JQ24 S65556:S65557 JO65556:JO65557 TK65556:TK65557 ADG65556:ADG65557 ANC65556:ANC65557 AWY65556:AWY65557 BGU65556:BGU65557 BQQ65556:BQQ65557 CAM65556:CAM65557 CKI65556:CKI65557 CUE65556:CUE65557 DEA65556:DEA65557 DNW65556:DNW65557 DXS65556:DXS65557 EHO65556:EHO65557 ERK65556:ERK65557 FBG65556:FBG65557 FLC65556:FLC65557 FUY65556:FUY65557 GEU65556:GEU65557 GOQ65556:GOQ65557 GYM65556:GYM65557 HII65556:HII65557 HSE65556:HSE65557 ICA65556:ICA65557 ILW65556:ILW65557 IVS65556:IVS65557 JFO65556:JFO65557 JPK65556:JPK65557 JZG65556:JZG65557 KJC65556:KJC65557 KSY65556:KSY65557 LCU65556:LCU65557 LMQ65556:LMQ65557 LWM65556:LWM65557 MGI65556:MGI65557 MQE65556:MQE65557 NAA65556:NAA65557 NJW65556:NJW65557 NTS65556:NTS65557 ODO65556:ODO65557 ONK65556:ONK65557 OXG65556:OXG65557 PHC65556:PHC65557 PQY65556:PQY65557 QAU65556:QAU65557 QKQ65556:QKQ65557 QUM65556:QUM65557 REI65556:REI65557 ROE65556:ROE65557 RYA65556:RYA65557 SHW65556:SHW65557 SRS65556:SRS65557 TBO65556:TBO65557 TLK65556:TLK65557 TVG65556:TVG65557 UFC65556:UFC65557 UOY65556:UOY65557 UYU65556:UYU65557 VIQ65556:VIQ65557 VSM65556:VSM65557 WCI65556:WCI65557 WME65556:WME65557 WWA65556:WWA65557 S131092:S131093 JO131092:JO131093 TK131092:TK131093 ADG131092:ADG131093 ANC131092:ANC131093 AWY131092:AWY131093 BGU131092:BGU131093 BQQ131092:BQQ131093 CAM131092:CAM131093 CKI131092:CKI131093 CUE131092:CUE131093 DEA131092:DEA131093 DNW131092:DNW131093 DXS131092:DXS131093 EHO131092:EHO131093 ERK131092:ERK131093 FBG131092:FBG131093 FLC131092:FLC131093 FUY131092:FUY131093 GEU131092:GEU131093 GOQ131092:GOQ131093 GYM131092:GYM131093 HII131092:HII131093 HSE131092:HSE131093 ICA131092:ICA131093 ILW131092:ILW131093 IVS131092:IVS131093 JFO131092:JFO131093 JPK131092:JPK131093 JZG131092:JZG131093 KJC131092:KJC131093 KSY131092:KSY131093 LCU131092:LCU131093 LMQ131092:LMQ131093 LWM131092:LWM131093 MGI131092:MGI131093 MQE131092:MQE131093 NAA131092:NAA131093 NJW131092:NJW131093 NTS131092:NTS131093 ODO131092:ODO131093 ONK131092:ONK131093 OXG131092:OXG131093 PHC131092:PHC131093 PQY131092:PQY131093 QAU131092:QAU131093 QKQ131092:QKQ131093 QUM131092:QUM131093 REI131092:REI131093 ROE131092:ROE131093 RYA131092:RYA131093 SHW131092:SHW131093 SRS131092:SRS131093 TBO131092:TBO131093 TLK131092:TLK131093 TVG131092:TVG131093 UFC131092:UFC131093 UOY131092:UOY131093 UYU131092:UYU131093 VIQ131092:VIQ131093 VSM131092:VSM131093 WCI131092:WCI131093 WME131092:WME131093 WWA131092:WWA131093 S196628:S196629 JO196628:JO196629 TK196628:TK196629 ADG196628:ADG196629 ANC196628:ANC196629 AWY196628:AWY196629 BGU196628:BGU196629 BQQ196628:BQQ196629 CAM196628:CAM196629 CKI196628:CKI196629 CUE196628:CUE196629 DEA196628:DEA196629 DNW196628:DNW196629 DXS196628:DXS196629 EHO196628:EHO196629 ERK196628:ERK196629 FBG196628:FBG196629 FLC196628:FLC196629 FUY196628:FUY196629 GEU196628:GEU196629 GOQ196628:GOQ196629 GYM196628:GYM196629 HII196628:HII196629 HSE196628:HSE196629 ICA196628:ICA196629 ILW196628:ILW196629 IVS196628:IVS196629 JFO196628:JFO196629 JPK196628:JPK196629 JZG196628:JZG196629 KJC196628:KJC196629 KSY196628:KSY196629 LCU196628:LCU196629 LMQ196628:LMQ196629 LWM196628:LWM196629 MGI196628:MGI196629 MQE196628:MQE196629 NAA196628:NAA196629 NJW196628:NJW196629 NTS196628:NTS196629 ODO196628:ODO196629 ONK196628:ONK196629 OXG196628:OXG196629 PHC196628:PHC196629 PQY196628:PQY196629 QAU196628:QAU196629 QKQ196628:QKQ196629 QUM196628:QUM196629 REI196628:REI196629 ROE196628:ROE196629 RYA196628:RYA196629 SHW196628:SHW196629 SRS196628:SRS196629 TBO196628:TBO196629 TLK196628:TLK196629 TVG196628:TVG196629 UFC196628:UFC196629 UOY196628:UOY196629 UYU196628:UYU196629 VIQ196628:VIQ196629 VSM196628:VSM196629 WCI196628:WCI196629 WME196628:WME196629 WWA196628:WWA196629 S262164:S262165 JO262164:JO262165 TK262164:TK262165 ADG262164:ADG262165 ANC262164:ANC262165 AWY262164:AWY262165 BGU262164:BGU262165 BQQ262164:BQQ262165 CAM262164:CAM262165 CKI262164:CKI262165 CUE262164:CUE262165 DEA262164:DEA262165 DNW262164:DNW262165 DXS262164:DXS262165 EHO262164:EHO262165 ERK262164:ERK262165 FBG262164:FBG262165 FLC262164:FLC262165 FUY262164:FUY262165 GEU262164:GEU262165 GOQ262164:GOQ262165 GYM262164:GYM262165 HII262164:HII262165 HSE262164:HSE262165 ICA262164:ICA262165 ILW262164:ILW262165 IVS262164:IVS262165 JFO262164:JFO262165 JPK262164:JPK262165 JZG262164:JZG262165 KJC262164:KJC262165 KSY262164:KSY262165 LCU262164:LCU262165 LMQ262164:LMQ262165 LWM262164:LWM262165 MGI262164:MGI262165 MQE262164:MQE262165 NAA262164:NAA262165 NJW262164:NJW262165 NTS262164:NTS262165 ODO262164:ODO262165 ONK262164:ONK262165 OXG262164:OXG262165 PHC262164:PHC262165 PQY262164:PQY262165 QAU262164:QAU262165 QKQ262164:QKQ262165 QUM262164:QUM262165 REI262164:REI262165 ROE262164:ROE262165 RYA262164:RYA262165 SHW262164:SHW262165 SRS262164:SRS262165 TBO262164:TBO262165 TLK262164:TLK262165 TVG262164:TVG262165 UFC262164:UFC262165 UOY262164:UOY262165 UYU262164:UYU262165 VIQ262164:VIQ262165 VSM262164:VSM262165 WCI262164:WCI262165 WME262164:WME262165 WWA262164:WWA262165 S327700:S327701 JO327700:JO327701 TK327700:TK327701 ADG327700:ADG327701 ANC327700:ANC327701 AWY327700:AWY327701 BGU327700:BGU327701 BQQ327700:BQQ327701 CAM327700:CAM327701 CKI327700:CKI327701 CUE327700:CUE327701 DEA327700:DEA327701 DNW327700:DNW327701 DXS327700:DXS327701 EHO327700:EHO327701 ERK327700:ERK327701 FBG327700:FBG327701 FLC327700:FLC327701 FUY327700:FUY327701 GEU327700:GEU327701 GOQ327700:GOQ327701 GYM327700:GYM327701 HII327700:HII327701 HSE327700:HSE327701 ICA327700:ICA327701 ILW327700:ILW327701 IVS327700:IVS327701 JFO327700:JFO327701 JPK327700:JPK327701 JZG327700:JZG327701 KJC327700:KJC327701 KSY327700:KSY327701 LCU327700:LCU327701 LMQ327700:LMQ327701 LWM327700:LWM327701 MGI327700:MGI327701 MQE327700:MQE327701 NAA327700:NAA327701 NJW327700:NJW327701 NTS327700:NTS327701 ODO327700:ODO327701 ONK327700:ONK327701 OXG327700:OXG327701 PHC327700:PHC327701 PQY327700:PQY327701 QAU327700:QAU327701 QKQ327700:QKQ327701 QUM327700:QUM327701 REI327700:REI327701 ROE327700:ROE327701 RYA327700:RYA327701 SHW327700:SHW327701 SRS327700:SRS327701 TBO327700:TBO327701 TLK327700:TLK327701 TVG327700:TVG327701 UFC327700:UFC327701 UOY327700:UOY327701 UYU327700:UYU327701 VIQ327700:VIQ327701 VSM327700:VSM327701 WCI327700:WCI327701 WME327700:WME327701 WWA327700:WWA327701 S393236:S393237 JO393236:JO393237 TK393236:TK393237 ADG393236:ADG393237 ANC393236:ANC393237 AWY393236:AWY393237 BGU393236:BGU393237 BQQ393236:BQQ393237 CAM393236:CAM393237 CKI393236:CKI393237 CUE393236:CUE393237 DEA393236:DEA393237 DNW393236:DNW393237 DXS393236:DXS393237 EHO393236:EHO393237 ERK393236:ERK393237 FBG393236:FBG393237 FLC393236:FLC393237 FUY393236:FUY393237 GEU393236:GEU393237 GOQ393236:GOQ393237 GYM393236:GYM393237 HII393236:HII393237 HSE393236:HSE393237 ICA393236:ICA393237 ILW393236:ILW393237 IVS393236:IVS393237 JFO393236:JFO393237 JPK393236:JPK393237 JZG393236:JZG393237 KJC393236:KJC393237 KSY393236:KSY393237 LCU393236:LCU393237 LMQ393236:LMQ393237 LWM393236:LWM393237 MGI393236:MGI393237 MQE393236:MQE393237 NAA393236:NAA393237 NJW393236:NJW393237 NTS393236:NTS393237 ODO393236:ODO393237 ONK393236:ONK393237 OXG393236:OXG393237 PHC393236:PHC393237 PQY393236:PQY393237 QAU393236:QAU393237 QKQ393236:QKQ393237 QUM393236:QUM393237 REI393236:REI393237 ROE393236:ROE393237 RYA393236:RYA393237 SHW393236:SHW393237 SRS393236:SRS393237 TBO393236:TBO393237 TLK393236:TLK393237 TVG393236:TVG393237 UFC393236:UFC393237 UOY393236:UOY393237 UYU393236:UYU393237 VIQ393236:VIQ393237 VSM393236:VSM393237 WCI393236:WCI393237 WME393236:WME393237 WWA393236:WWA393237 S458772:S458773 JO458772:JO458773 TK458772:TK458773 ADG458772:ADG458773 ANC458772:ANC458773 AWY458772:AWY458773 BGU458772:BGU458773 BQQ458772:BQQ458773 CAM458772:CAM458773 CKI458772:CKI458773 CUE458772:CUE458773 DEA458772:DEA458773 DNW458772:DNW458773 DXS458772:DXS458773 EHO458772:EHO458773 ERK458772:ERK458773 FBG458772:FBG458773 FLC458772:FLC458773 FUY458772:FUY458773 GEU458772:GEU458773 GOQ458772:GOQ458773 GYM458772:GYM458773 HII458772:HII458773 HSE458772:HSE458773 ICA458772:ICA458773 ILW458772:ILW458773 IVS458772:IVS458773 JFO458772:JFO458773 JPK458772:JPK458773 JZG458772:JZG458773 KJC458772:KJC458773 KSY458772:KSY458773 LCU458772:LCU458773 LMQ458772:LMQ458773 LWM458772:LWM458773 MGI458772:MGI458773 MQE458772:MQE458773 NAA458772:NAA458773 NJW458772:NJW458773 NTS458772:NTS458773 ODO458772:ODO458773 ONK458772:ONK458773 OXG458772:OXG458773 PHC458772:PHC458773 PQY458772:PQY458773 QAU458772:QAU458773 QKQ458772:QKQ458773 QUM458772:QUM458773 REI458772:REI458773 ROE458772:ROE458773 RYA458772:RYA458773 SHW458772:SHW458773 SRS458772:SRS458773 TBO458772:TBO458773 TLK458772:TLK458773 TVG458772:TVG458773 UFC458772:UFC458773 UOY458772:UOY458773 UYU458772:UYU458773 VIQ458772:VIQ458773 VSM458772:VSM458773 WCI458772:WCI458773 WME458772:WME458773 WWA458772:WWA458773 S524308:S524309 JO524308:JO524309 TK524308:TK524309 ADG524308:ADG524309 ANC524308:ANC524309 AWY524308:AWY524309 BGU524308:BGU524309 BQQ524308:BQQ524309 CAM524308:CAM524309 CKI524308:CKI524309 CUE524308:CUE524309 DEA524308:DEA524309 DNW524308:DNW524309 DXS524308:DXS524309 EHO524308:EHO524309 ERK524308:ERK524309 FBG524308:FBG524309 FLC524308:FLC524309 FUY524308:FUY524309 GEU524308:GEU524309 GOQ524308:GOQ524309 GYM524308:GYM524309 HII524308:HII524309 HSE524308:HSE524309 ICA524308:ICA524309 ILW524308:ILW524309 IVS524308:IVS524309 JFO524308:JFO524309 JPK524308:JPK524309 JZG524308:JZG524309 KJC524308:KJC524309 KSY524308:KSY524309 LCU524308:LCU524309 LMQ524308:LMQ524309 LWM524308:LWM524309 MGI524308:MGI524309 MQE524308:MQE524309 NAA524308:NAA524309 NJW524308:NJW524309 NTS524308:NTS524309 ODO524308:ODO524309 ONK524308:ONK524309 OXG524308:OXG524309 PHC524308:PHC524309 PQY524308:PQY524309 QAU524308:QAU524309 QKQ524308:QKQ524309 QUM524308:QUM524309 REI524308:REI524309 ROE524308:ROE524309 RYA524308:RYA524309 SHW524308:SHW524309 SRS524308:SRS524309 TBO524308:TBO524309 TLK524308:TLK524309 TVG524308:TVG524309 UFC524308:UFC524309 UOY524308:UOY524309 UYU524308:UYU524309 VIQ524308:VIQ524309 VSM524308:VSM524309 WCI524308:WCI524309 WME524308:WME524309 WWA524308:WWA524309 S589844:S589845 JO589844:JO589845 TK589844:TK589845 ADG589844:ADG589845 ANC589844:ANC589845 AWY589844:AWY589845 BGU589844:BGU589845 BQQ589844:BQQ589845 CAM589844:CAM589845 CKI589844:CKI589845 CUE589844:CUE589845 DEA589844:DEA589845 DNW589844:DNW589845 DXS589844:DXS589845 EHO589844:EHO589845 ERK589844:ERK589845 FBG589844:FBG589845 FLC589844:FLC589845 FUY589844:FUY589845 GEU589844:GEU589845 GOQ589844:GOQ589845 GYM589844:GYM589845 HII589844:HII589845 HSE589844:HSE589845 ICA589844:ICA589845 ILW589844:ILW589845 IVS589844:IVS589845 JFO589844:JFO589845 JPK589844:JPK589845 JZG589844:JZG589845 KJC589844:KJC589845 KSY589844:KSY589845 LCU589844:LCU589845 LMQ589844:LMQ589845 LWM589844:LWM589845 MGI589844:MGI589845 MQE589844:MQE589845 NAA589844:NAA589845 NJW589844:NJW589845 NTS589844:NTS589845 ODO589844:ODO589845 ONK589844:ONK589845 OXG589844:OXG589845 PHC589844:PHC589845 PQY589844:PQY589845 QAU589844:QAU589845 QKQ589844:QKQ589845 QUM589844:QUM589845 REI589844:REI589845 ROE589844:ROE589845 RYA589844:RYA589845 SHW589844:SHW589845 SRS589844:SRS589845 TBO589844:TBO589845 TLK589844:TLK589845 TVG589844:TVG589845 UFC589844:UFC589845 UOY589844:UOY589845 UYU589844:UYU589845 VIQ589844:VIQ589845 VSM589844:VSM589845 WCI589844:WCI589845 WME589844:WME589845 WWA589844:WWA589845 S655380:S655381 JO655380:JO655381 TK655380:TK655381 ADG655380:ADG655381 ANC655380:ANC655381 AWY655380:AWY655381 BGU655380:BGU655381 BQQ655380:BQQ655381 CAM655380:CAM655381 CKI655380:CKI655381 CUE655380:CUE655381 DEA655380:DEA655381 DNW655380:DNW655381 DXS655380:DXS655381 EHO655380:EHO655381 ERK655380:ERK655381 FBG655380:FBG655381 FLC655380:FLC655381 FUY655380:FUY655381 GEU655380:GEU655381 GOQ655380:GOQ655381 GYM655380:GYM655381 HII655380:HII655381 HSE655380:HSE655381 ICA655380:ICA655381 ILW655380:ILW655381 IVS655380:IVS655381 JFO655380:JFO655381 JPK655380:JPK655381 JZG655380:JZG655381 KJC655380:KJC655381 KSY655380:KSY655381 LCU655380:LCU655381 LMQ655380:LMQ655381 LWM655380:LWM655381 MGI655380:MGI655381 MQE655380:MQE655381 NAA655380:NAA655381 NJW655380:NJW655381 NTS655380:NTS655381 ODO655380:ODO655381 ONK655380:ONK655381 OXG655380:OXG655381 PHC655380:PHC655381 PQY655380:PQY655381 QAU655380:QAU655381 QKQ655380:QKQ655381 QUM655380:QUM655381 REI655380:REI655381 ROE655380:ROE655381 RYA655380:RYA655381 SHW655380:SHW655381 SRS655380:SRS655381 TBO655380:TBO655381 TLK655380:TLK655381 TVG655380:TVG655381 UFC655380:UFC655381 UOY655380:UOY655381 UYU655380:UYU655381 VIQ655380:VIQ655381 VSM655380:VSM655381 WCI655380:WCI655381 WME655380:WME655381 WWA655380:WWA655381 S720916:S720917 JO720916:JO720917 TK720916:TK720917 ADG720916:ADG720917 ANC720916:ANC720917 AWY720916:AWY720917 BGU720916:BGU720917 BQQ720916:BQQ720917 CAM720916:CAM720917 CKI720916:CKI720917 CUE720916:CUE720917 DEA720916:DEA720917 DNW720916:DNW720917 DXS720916:DXS720917 EHO720916:EHO720917 ERK720916:ERK720917 FBG720916:FBG720917 FLC720916:FLC720917 FUY720916:FUY720917 GEU720916:GEU720917 GOQ720916:GOQ720917 GYM720916:GYM720917 HII720916:HII720917 HSE720916:HSE720917 ICA720916:ICA720917 ILW720916:ILW720917 IVS720916:IVS720917 JFO720916:JFO720917 JPK720916:JPK720917 JZG720916:JZG720917 KJC720916:KJC720917 KSY720916:KSY720917 LCU720916:LCU720917 LMQ720916:LMQ720917 LWM720916:LWM720917 MGI720916:MGI720917 MQE720916:MQE720917 NAA720916:NAA720917 NJW720916:NJW720917 NTS720916:NTS720917 ODO720916:ODO720917 ONK720916:ONK720917 OXG720916:OXG720917 PHC720916:PHC720917 PQY720916:PQY720917 QAU720916:QAU720917 QKQ720916:QKQ720917 QUM720916:QUM720917 REI720916:REI720917 ROE720916:ROE720917 RYA720916:RYA720917 SHW720916:SHW720917 SRS720916:SRS720917 TBO720916:TBO720917 TLK720916:TLK720917 TVG720916:TVG720917 UFC720916:UFC720917 UOY720916:UOY720917 UYU720916:UYU720917 VIQ720916:VIQ720917 VSM720916:VSM720917 WCI720916:WCI720917 WME720916:WME720917 WWA720916:WWA720917 S786452:S786453 JO786452:JO786453 TK786452:TK786453 ADG786452:ADG786453 ANC786452:ANC786453 AWY786452:AWY786453 BGU786452:BGU786453 BQQ786452:BQQ786453 CAM786452:CAM786453 CKI786452:CKI786453 CUE786452:CUE786453 DEA786452:DEA786453 DNW786452:DNW786453 DXS786452:DXS786453 EHO786452:EHO786453 ERK786452:ERK786453 FBG786452:FBG786453 FLC786452:FLC786453 FUY786452:FUY786453 GEU786452:GEU786453 GOQ786452:GOQ786453 GYM786452:GYM786453 HII786452:HII786453 HSE786452:HSE786453 ICA786452:ICA786453 ILW786452:ILW786453 IVS786452:IVS786453 JFO786452:JFO786453 JPK786452:JPK786453 JZG786452:JZG786453 KJC786452:KJC786453 KSY786452:KSY786453 LCU786452:LCU786453 LMQ786452:LMQ786453 LWM786452:LWM786453 MGI786452:MGI786453 MQE786452:MQE786453 NAA786452:NAA786453 NJW786452:NJW786453 NTS786452:NTS786453 ODO786452:ODO786453 ONK786452:ONK786453 OXG786452:OXG786453 PHC786452:PHC786453 PQY786452:PQY786453 QAU786452:QAU786453 QKQ786452:QKQ786453 QUM786452:QUM786453 REI786452:REI786453 ROE786452:ROE786453 RYA786452:RYA786453 SHW786452:SHW786453 SRS786452:SRS786453 TBO786452:TBO786453 TLK786452:TLK786453 TVG786452:TVG786453 UFC786452:UFC786453 UOY786452:UOY786453 UYU786452:UYU786453 VIQ786452:VIQ786453 VSM786452:VSM786453 WCI786452:WCI786453 WME786452:WME786453 WWA786452:WWA786453 S851988:S851989 JO851988:JO851989 TK851988:TK851989 ADG851988:ADG851989 ANC851988:ANC851989 AWY851988:AWY851989 BGU851988:BGU851989 BQQ851988:BQQ851989 CAM851988:CAM851989 CKI851988:CKI851989 CUE851988:CUE851989 DEA851988:DEA851989 DNW851988:DNW851989 DXS851988:DXS851989 EHO851988:EHO851989 ERK851988:ERK851989 FBG851988:FBG851989 FLC851988:FLC851989 FUY851988:FUY851989 GEU851988:GEU851989 GOQ851988:GOQ851989 GYM851988:GYM851989 HII851988:HII851989 HSE851988:HSE851989 ICA851988:ICA851989 ILW851988:ILW851989 IVS851988:IVS851989 JFO851988:JFO851989 JPK851988:JPK851989 JZG851988:JZG851989 KJC851988:KJC851989 KSY851988:KSY851989 LCU851988:LCU851989 LMQ851988:LMQ851989 LWM851988:LWM851989 MGI851988:MGI851989 MQE851988:MQE851989 NAA851988:NAA851989 NJW851988:NJW851989 NTS851988:NTS851989 ODO851988:ODO851989 ONK851988:ONK851989 OXG851988:OXG851989 PHC851988:PHC851989 PQY851988:PQY851989 QAU851988:QAU851989 QKQ851988:QKQ851989 QUM851988:QUM851989 REI851988:REI851989 ROE851988:ROE851989 RYA851988:RYA851989 SHW851988:SHW851989 SRS851988:SRS851989 TBO851988:TBO851989 TLK851988:TLK851989 TVG851988:TVG851989 UFC851988:UFC851989 UOY851988:UOY851989 UYU851988:UYU851989 VIQ851988:VIQ851989 VSM851988:VSM851989 WCI851988:WCI851989 WME851988:WME851989 WWA851988:WWA851989 S917524:S917525 JO917524:JO917525 TK917524:TK917525 ADG917524:ADG917525 ANC917524:ANC917525 AWY917524:AWY917525 BGU917524:BGU917525 BQQ917524:BQQ917525 CAM917524:CAM917525 CKI917524:CKI917525 CUE917524:CUE917525 DEA917524:DEA917525 DNW917524:DNW917525 DXS917524:DXS917525 EHO917524:EHO917525 ERK917524:ERK917525 FBG917524:FBG917525 FLC917524:FLC917525 FUY917524:FUY917525 GEU917524:GEU917525 GOQ917524:GOQ917525 GYM917524:GYM917525 HII917524:HII917525 HSE917524:HSE917525 ICA917524:ICA917525 ILW917524:ILW917525 IVS917524:IVS917525 JFO917524:JFO917525 JPK917524:JPK917525 JZG917524:JZG917525 KJC917524:KJC917525 KSY917524:KSY917525 LCU917524:LCU917525 LMQ917524:LMQ917525 LWM917524:LWM917525 MGI917524:MGI917525 MQE917524:MQE917525 NAA917524:NAA917525 NJW917524:NJW917525 NTS917524:NTS917525 ODO917524:ODO917525 ONK917524:ONK917525 OXG917524:OXG917525 PHC917524:PHC917525 PQY917524:PQY917525 QAU917524:QAU917525 QKQ917524:QKQ917525 QUM917524:QUM917525 REI917524:REI917525 ROE917524:ROE917525 RYA917524:RYA917525 SHW917524:SHW917525 SRS917524:SRS917525 TBO917524:TBO917525 TLK917524:TLK917525 TVG917524:TVG917525 UFC917524:UFC917525 UOY917524:UOY917525 UYU917524:UYU917525 VIQ917524:VIQ917525 VSM917524:VSM917525 WCI917524:WCI917525 WME917524:WME917525 WWA917524:WWA917525 S983060:S983061 JO983060:JO983061 TK983060:TK983061 ADG983060:ADG983061 ANC983060:ANC983061 AWY983060:AWY983061 BGU983060:BGU983061 BQQ983060:BQQ983061 CAM983060:CAM983061 CKI983060:CKI983061 CUE983060:CUE983061 DEA983060:DEA983061 DNW983060:DNW983061 DXS983060:DXS983061 EHO983060:EHO983061 ERK983060:ERK983061 FBG983060:FBG983061 FLC983060:FLC983061 FUY983060:FUY983061 GEU983060:GEU983061 GOQ983060:GOQ983061 GYM983060:GYM983061 HII983060:HII983061 HSE983060:HSE983061 ICA983060:ICA983061 ILW983060:ILW983061 IVS983060:IVS983061 JFO983060:JFO983061 JPK983060:JPK983061 JZG983060:JZG983061 KJC983060:KJC983061 KSY983060:KSY983061 LCU983060:LCU983061 LMQ983060:LMQ983061 LWM983060:LWM983061 MGI983060:MGI983061 MQE983060:MQE983061 NAA983060:NAA983061 NJW983060:NJW983061 NTS983060:NTS983061 ODO983060:ODO983061 ONK983060:ONK983061 OXG983060:OXG983061 PHC983060:PHC983061 PQY983060:PQY983061 QAU983060:QAU983061 QKQ983060:QKQ983061 QUM983060:QUM983061 REI983060:REI983061 ROE983060:ROE983061 RYA983060:RYA983061 SHW983060:SHW983061 SRS983060:SRS983061 TBO983060:TBO983061 TLK983060:TLK983061 TVG983060:TVG983061 UFC983060:UFC983061 UOY983060:UOY983061 UYU983060:UYU983061 VIQ983060:VIQ983061 VSM983060:VSM983061 WCI983060:WCI983061 WME983060:WME983061 WWA983060:WWA983061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decimal" allowBlank="1" showErrorMessage="1" errorTitle="Ошибка" error="Допускается ввод только действительных чисел!" sqref="O24">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7">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182</v>
      </c>
    </row>
    <row r="2" spans="1:20" ht="22.5">
      <c r="F2" s="1271" t="s">
        <v>470</v>
      </c>
      <c r="G2" s="1272"/>
      <c r="H2" s="1273"/>
      <c r="I2" s="609"/>
    </row>
    <row r="3" spans="1:20" ht="3" customHeight="1"/>
    <row r="4" spans="1:20" s="539" customFormat="1" ht="11.25">
      <c r="A4" s="559"/>
      <c r="B4" s="559"/>
      <c r="C4" s="559"/>
      <c r="D4" s="559"/>
      <c r="F4" s="1232" t="s">
        <v>445</v>
      </c>
      <c r="G4" s="1232"/>
      <c r="H4" s="1232"/>
      <c r="I4" s="1274"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4"/>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05.05.2022</v>
      </c>
      <c r="I7" s="550" t="s">
        <v>472</v>
      </c>
      <c r="J7" s="584"/>
      <c r="K7" s="559"/>
      <c r="L7" s="559"/>
      <c r="M7" s="559"/>
      <c r="N7" s="559"/>
      <c r="O7" s="559"/>
      <c r="P7" s="559"/>
      <c r="Q7" s="559"/>
      <c r="R7" s="559"/>
      <c r="S7" s="559"/>
      <c r="T7" s="559"/>
    </row>
    <row r="8" spans="1:20" s="539" customFormat="1" ht="45">
      <c r="A8" s="1275">
        <v>1</v>
      </c>
      <c r="B8" s="559"/>
      <c r="C8" s="559"/>
      <c r="D8" s="559"/>
      <c r="F8" s="585" t="e">
        <f ca="1">"2." &amp;mergeValue(A8)</f>
        <v>#NAME?</v>
      </c>
      <c r="G8" s="601" t="s">
        <v>473</v>
      </c>
      <c r="H8" s="573"/>
      <c r="I8" s="550" t="s">
        <v>568</v>
      </c>
      <c r="J8" s="584"/>
      <c r="K8" s="559"/>
      <c r="L8" s="559"/>
      <c r="M8" s="559"/>
      <c r="N8" s="559"/>
      <c r="O8" s="559"/>
      <c r="P8" s="559"/>
      <c r="Q8" s="559"/>
      <c r="R8" s="559"/>
      <c r="S8" s="559"/>
      <c r="T8" s="559"/>
    </row>
    <row r="9" spans="1:20" s="539" customFormat="1" ht="22.5">
      <c r="A9" s="1275"/>
      <c r="B9" s="559"/>
      <c r="C9" s="559"/>
      <c r="D9" s="559"/>
      <c r="F9" s="585" t="e">
        <f ca="1">"3." &amp;mergeValue(A9)</f>
        <v>#NAME?</v>
      </c>
      <c r="G9" s="601" t="s">
        <v>474</v>
      </c>
      <c r="H9" s="573"/>
      <c r="I9" s="550" t="s">
        <v>566</v>
      </c>
      <c r="J9" s="584"/>
      <c r="K9" s="559"/>
      <c r="L9" s="559"/>
      <c r="M9" s="559"/>
      <c r="N9" s="559"/>
      <c r="O9" s="559"/>
      <c r="P9" s="559"/>
      <c r="Q9" s="559"/>
      <c r="R9" s="559"/>
      <c r="S9" s="559"/>
      <c r="T9" s="559"/>
    </row>
    <row r="10" spans="1:20" s="539" customFormat="1" ht="22.5">
      <c r="A10" s="1275"/>
      <c r="B10" s="559"/>
      <c r="C10" s="559"/>
      <c r="D10" s="559"/>
      <c r="F10" s="585" t="e">
        <f ca="1">"4."&amp;mergeValue(A10)</f>
        <v>#NAME?</v>
      </c>
      <c r="G10" s="601" t="s">
        <v>475</v>
      </c>
      <c r="H10" s="574" t="s">
        <v>449</v>
      </c>
      <c r="I10" s="550"/>
      <c r="J10" s="584"/>
      <c r="K10" s="559"/>
      <c r="L10" s="559"/>
      <c r="M10" s="559"/>
      <c r="N10" s="559"/>
      <c r="O10" s="559"/>
      <c r="P10" s="559"/>
      <c r="Q10" s="559"/>
      <c r="R10" s="559"/>
      <c r="S10" s="559"/>
      <c r="T10" s="559"/>
    </row>
    <row r="11" spans="1:20" s="539" customFormat="1" ht="18.75">
      <c r="A11" s="1275"/>
      <c r="B11" s="1275">
        <v>1</v>
      </c>
      <c r="C11" s="592"/>
      <c r="D11" s="592"/>
      <c r="F11" s="585" t="e">
        <f ca="1">"4."&amp;mergeValue(A11) &amp;"."&amp;mergeValue(B11)</f>
        <v>#NAME?</v>
      </c>
      <c r="G11" s="580" t="s">
        <v>570</v>
      </c>
      <c r="H11" s="573" t="str">
        <f>IF(region_name="","",region_name)</f>
        <v>Республика Татарстан</v>
      </c>
      <c r="I11" s="550" t="s">
        <v>478</v>
      </c>
      <c r="J11" s="584"/>
      <c r="K11" s="559"/>
      <c r="L11" s="559"/>
      <c r="M11" s="559"/>
      <c r="N11" s="559"/>
      <c r="O11" s="559"/>
      <c r="P11" s="559"/>
      <c r="Q11" s="559"/>
      <c r="R11" s="559"/>
      <c r="S11" s="559"/>
      <c r="T11" s="559"/>
    </row>
    <row r="12" spans="1:20" s="539" customFormat="1" ht="22.5">
      <c r="A12" s="1275"/>
      <c r="B12" s="1275"/>
      <c r="C12" s="1275">
        <v>1</v>
      </c>
      <c r="D12" s="592"/>
      <c r="F12" s="585" t="e">
        <f ca="1">"4."&amp;mergeValue(A12) &amp;"."&amp;mergeValue(B12)&amp;"."&amp;mergeValue(C12)</f>
        <v>#NAME?</v>
      </c>
      <c r="G12" s="591" t="s">
        <v>476</v>
      </c>
      <c r="H12" s="573"/>
      <c r="I12" s="550" t="s">
        <v>479</v>
      </c>
      <c r="J12" s="584"/>
      <c r="K12" s="559"/>
      <c r="L12" s="559"/>
      <c r="M12" s="559"/>
      <c r="N12" s="559"/>
      <c r="O12" s="559"/>
      <c r="P12" s="559"/>
      <c r="Q12" s="559"/>
      <c r="R12" s="559"/>
      <c r="S12" s="559"/>
      <c r="T12" s="559"/>
    </row>
    <row r="13" spans="1:20" s="539" customFormat="1" ht="39" customHeight="1">
      <c r="A13" s="1275"/>
      <c r="B13" s="1275"/>
      <c r="C13" s="1275"/>
      <c r="D13" s="592">
        <v>1</v>
      </c>
      <c r="F13" s="585" t="e">
        <f ca="1">"4."&amp;mergeValue(A13) &amp;"."&amp;mergeValue(B13)&amp;"."&amp;mergeValue(C13)&amp;"."&amp;mergeValue(D13)</f>
        <v>#NAME?</v>
      </c>
      <c r="G13" s="602" t="s">
        <v>477</v>
      </c>
      <c r="H13" s="573"/>
      <c r="I13" s="1276" t="s">
        <v>569</v>
      </c>
      <c r="J13" s="584"/>
      <c r="K13" s="559"/>
      <c r="L13" s="559"/>
      <c r="M13" s="559"/>
      <c r="N13" s="559"/>
      <c r="O13" s="559"/>
      <c r="P13" s="559"/>
      <c r="Q13" s="559"/>
      <c r="R13" s="559"/>
      <c r="S13" s="559"/>
      <c r="T13" s="559"/>
    </row>
    <row r="14" spans="1:20" s="539" customFormat="1" ht="18.75">
      <c r="A14" s="1275"/>
      <c r="B14" s="1275"/>
      <c r="C14" s="1275"/>
      <c r="D14" s="592"/>
      <c r="F14" s="588"/>
      <c r="G14" s="520" t="s">
        <v>4</v>
      </c>
      <c r="H14" s="593"/>
      <c r="I14" s="1276"/>
      <c r="J14" s="584"/>
      <c r="K14" s="559"/>
      <c r="L14" s="559"/>
      <c r="M14" s="559"/>
      <c r="N14" s="559"/>
      <c r="O14" s="559"/>
      <c r="P14" s="559"/>
      <c r="Q14" s="559"/>
      <c r="R14" s="559"/>
      <c r="S14" s="559"/>
      <c r="T14" s="559"/>
    </row>
    <row r="15" spans="1:20" s="539" customFormat="1" ht="18.75">
      <c r="A15" s="1275"/>
      <c r="B15" s="1275"/>
      <c r="C15" s="592"/>
      <c r="D15" s="592"/>
      <c r="F15" s="603"/>
      <c r="G15" s="546" t="s">
        <v>401</v>
      </c>
      <c r="H15" s="604"/>
      <c r="I15" s="605"/>
      <c r="J15" s="584"/>
      <c r="K15" s="559"/>
      <c r="L15" s="559"/>
      <c r="M15" s="559"/>
      <c r="N15" s="559"/>
      <c r="O15" s="559"/>
      <c r="P15" s="559"/>
      <c r="Q15" s="559"/>
      <c r="R15" s="559"/>
      <c r="S15" s="559"/>
      <c r="T15" s="559"/>
    </row>
    <row r="16" spans="1:20" s="539" customFormat="1" ht="18.75">
      <c r="A16" s="1275"/>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0" t="s">
        <v>571</v>
      </c>
      <c r="H19" s="1270"/>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4.7109375" style="446" customWidth="1"/>
    <col min="14" max="14" width="2" style="446" hidden="1" customWidth="1"/>
    <col min="15"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292" t="s">
        <v>616</v>
      </c>
      <c r="M5" s="1292"/>
      <c r="N5" s="1292"/>
      <c r="O5" s="1292"/>
      <c r="P5" s="1292"/>
      <c r="Q5" s="1292"/>
      <c r="R5" s="1292"/>
      <c r="S5" s="1292"/>
      <c r="T5" s="1292"/>
      <c r="U5" s="467"/>
    </row>
    <row r="6" spans="1:34" ht="3" customHeight="1">
      <c r="J6" s="451"/>
      <c r="K6" s="451"/>
      <c r="L6" s="447"/>
      <c r="M6" s="447"/>
      <c r="N6" s="447"/>
      <c r="O6" s="450"/>
      <c r="P6" s="450"/>
      <c r="Q6" s="450"/>
      <c r="R6" s="450"/>
      <c r="S6" s="450"/>
      <c r="T6" s="450"/>
      <c r="U6" s="447"/>
    </row>
    <row r="7" spans="1:34" s="746" customFormat="1" ht="5.25" hidden="1">
      <c r="A7" s="1121"/>
      <c r="B7" s="1121"/>
      <c r="C7" s="1121"/>
      <c r="D7" s="1121"/>
      <c r="E7" s="1121"/>
      <c r="F7" s="1121"/>
      <c r="G7" s="1121"/>
      <c r="H7" s="1121"/>
      <c r="L7" s="1171"/>
      <c r="M7" s="1046"/>
      <c r="O7" s="1298"/>
      <c r="P7" s="1298"/>
      <c r="Q7" s="1298"/>
      <c r="R7" s="1298"/>
      <c r="S7" s="1298"/>
      <c r="T7" s="1298"/>
      <c r="U7" s="780"/>
      <c r="V7" s="780"/>
      <c r="X7" s="1121"/>
      <c r="Y7" s="1121"/>
      <c r="Z7" s="1121"/>
      <c r="AA7" s="1121"/>
      <c r="AB7" s="1121"/>
    </row>
    <row r="8" spans="1:34"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99" t="str">
        <f>IF(datePr_ch="",IF(datePr="","",datePr),datePr_ch)</f>
        <v>29.04.2022</v>
      </c>
      <c r="P8" s="1299"/>
      <c r="Q8" s="1299"/>
      <c r="R8" s="1299"/>
      <c r="S8" s="1299"/>
      <c r="T8" s="1299"/>
      <c r="U8" s="635"/>
      <c r="X8" s="559"/>
      <c r="Y8" s="559"/>
      <c r="Z8" s="559"/>
      <c r="AA8" s="559"/>
      <c r="AB8" s="559"/>
      <c r="AC8" s="559"/>
      <c r="AD8" s="559"/>
      <c r="AE8" s="559"/>
      <c r="AF8" s="559"/>
      <c r="AG8" s="559"/>
      <c r="AH8" s="559"/>
    </row>
    <row r="9" spans="1:34"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299" t="str">
        <f>IF(numberPr_ch="",IF(numberPr="","",numberPr),numberPr_ch)</f>
        <v>№2869/05-02, Вх.№3988</v>
      </c>
      <c r="P9" s="1299"/>
      <c r="Q9" s="1299"/>
      <c r="R9" s="1299"/>
      <c r="S9" s="1299"/>
      <c r="T9" s="1299"/>
      <c r="U9" s="635"/>
      <c r="X9" s="475"/>
      <c r="Y9" s="475"/>
      <c r="Z9" s="475"/>
      <c r="AA9" s="475"/>
      <c r="AB9" s="475"/>
      <c r="AC9" s="475"/>
      <c r="AD9" s="475"/>
      <c r="AE9" s="475"/>
      <c r="AF9" s="475"/>
      <c r="AG9" s="475"/>
      <c r="AH9" s="475"/>
    </row>
    <row r="10" spans="1:34" s="746" customFormat="1" ht="5.25" hidden="1">
      <c r="A10" s="1121"/>
      <c r="B10" s="1121"/>
      <c r="C10" s="1121"/>
      <c r="D10" s="1121"/>
      <c r="E10" s="1121"/>
      <c r="F10" s="1121"/>
      <c r="G10" s="1121"/>
      <c r="H10" s="1121"/>
      <c r="L10" s="1171"/>
      <c r="M10" s="1046"/>
      <c r="O10" s="1298"/>
      <c r="P10" s="1298"/>
      <c r="Q10" s="1298"/>
      <c r="R10" s="1298"/>
      <c r="S10" s="1298"/>
      <c r="T10" s="1298"/>
      <c r="U10" s="780"/>
      <c r="V10" s="780"/>
      <c r="X10" s="1121"/>
      <c r="Y10" s="1121"/>
      <c r="Z10" s="1121"/>
      <c r="AA10" s="1121"/>
      <c r="AB10" s="1121"/>
    </row>
    <row r="11" spans="1:34" s="461" customFormat="1" ht="11.25" hidden="1">
      <c r="A11" s="475"/>
      <c r="B11" s="475"/>
      <c r="C11" s="475"/>
      <c r="D11" s="475"/>
      <c r="E11" s="475"/>
      <c r="F11" s="475"/>
      <c r="G11" s="475"/>
      <c r="H11" s="475"/>
      <c r="L11" s="522"/>
      <c r="M11" s="522"/>
      <c r="N11" s="536"/>
      <c r="O11" s="551"/>
      <c r="P11" s="551"/>
      <c r="Q11" s="551"/>
      <c r="R11" s="551"/>
      <c r="S11" s="551"/>
      <c r="T11" s="551"/>
      <c r="U11" s="473" t="s">
        <v>371</v>
      </c>
      <c r="X11" s="475"/>
      <c r="Y11" s="475"/>
      <c r="Z11" s="475"/>
      <c r="AA11" s="475"/>
      <c r="AB11" s="475"/>
      <c r="AC11" s="475"/>
      <c r="AD11" s="475"/>
      <c r="AE11" s="475"/>
      <c r="AF11" s="475"/>
      <c r="AG11" s="475"/>
      <c r="AH11" s="475"/>
    </row>
    <row r="12" spans="1:34" ht="15" customHeight="1">
      <c r="J12" s="451"/>
      <c r="K12" s="451"/>
      <c r="L12" s="447"/>
      <c r="M12" s="447"/>
      <c r="N12" s="447"/>
      <c r="O12" s="1323"/>
      <c r="P12" s="1323"/>
      <c r="Q12" s="1323"/>
      <c r="R12" s="1323"/>
      <c r="S12" s="1323"/>
      <c r="T12" s="1323"/>
      <c r="U12" s="1323"/>
    </row>
    <row r="13" spans="1:34">
      <c r="J13" s="451"/>
      <c r="K13" s="451"/>
      <c r="L13" s="1232" t="s">
        <v>445</v>
      </c>
      <c r="M13" s="1232"/>
      <c r="N13" s="1232"/>
      <c r="O13" s="1232"/>
      <c r="P13" s="1232"/>
      <c r="Q13" s="1232"/>
      <c r="R13" s="1232"/>
      <c r="S13" s="1232"/>
      <c r="T13" s="1232"/>
      <c r="U13" s="1232"/>
      <c r="V13" s="1232"/>
      <c r="W13" s="1232" t="s">
        <v>446</v>
      </c>
    </row>
    <row r="14" spans="1:34" ht="14.25" customHeight="1">
      <c r="J14" s="451"/>
      <c r="K14" s="451"/>
      <c r="L14" s="1306" t="s">
        <v>91</v>
      </c>
      <c r="M14" s="1306" t="s">
        <v>602</v>
      </c>
      <c r="N14" s="491"/>
      <c r="O14" s="1307" t="s">
        <v>604</v>
      </c>
      <c r="P14" s="1308"/>
      <c r="Q14" s="1308"/>
      <c r="R14" s="1308"/>
      <c r="S14" s="1308"/>
      <c r="T14" s="1309"/>
      <c r="U14" s="1289" t="s">
        <v>339</v>
      </c>
      <c r="V14" s="1303" t="s">
        <v>274</v>
      </c>
      <c r="W14" s="1232"/>
    </row>
    <row r="15" spans="1:34" s="493" customFormat="1" ht="14.25" customHeight="1">
      <c r="A15" s="554"/>
      <c r="B15" s="554"/>
      <c r="C15" s="554"/>
      <c r="D15" s="554"/>
      <c r="E15" s="554"/>
      <c r="F15" s="554"/>
      <c r="G15" s="560"/>
      <c r="H15" s="560"/>
      <c r="I15" s="501"/>
      <c r="J15" s="499"/>
      <c r="K15" s="499"/>
      <c r="L15" s="1306"/>
      <c r="M15" s="1306"/>
      <c r="N15" s="491"/>
      <c r="O15" s="1312" t="s">
        <v>675</v>
      </c>
      <c r="P15" s="1310" t="s">
        <v>270</v>
      </c>
      <c r="Q15" s="1311"/>
      <c r="R15" s="1287" t="s">
        <v>615</v>
      </c>
      <c r="S15" s="1287"/>
      <c r="T15" s="1288"/>
      <c r="U15" s="1290"/>
      <c r="V15" s="1304"/>
      <c r="W15" s="1232"/>
      <c r="X15" s="554"/>
      <c r="Y15" s="554"/>
      <c r="Z15" s="554"/>
      <c r="AA15" s="554"/>
      <c r="AB15" s="554"/>
      <c r="AC15" s="554"/>
      <c r="AD15" s="554"/>
      <c r="AE15" s="554"/>
      <c r="AF15" s="554"/>
      <c r="AG15" s="554"/>
      <c r="AH15" s="554"/>
    </row>
    <row r="16" spans="1:34" ht="33.75">
      <c r="J16" s="451"/>
      <c r="K16" s="451"/>
      <c r="L16" s="1306"/>
      <c r="M16" s="1306"/>
      <c r="N16" s="490"/>
      <c r="O16" s="1313"/>
      <c r="P16" s="505" t="s">
        <v>670</v>
      </c>
      <c r="Q16" s="505" t="s">
        <v>671</v>
      </c>
      <c r="R16" s="506" t="s">
        <v>273</v>
      </c>
      <c r="S16" s="1301" t="s">
        <v>272</v>
      </c>
      <c r="T16" s="1302"/>
      <c r="U16" s="1291"/>
      <c r="V16" s="1305"/>
      <c r="W16" s="1232"/>
    </row>
    <row r="17" spans="1:35">
      <c r="J17" s="451"/>
      <c r="K17" s="459">
        <v>1</v>
      </c>
      <c r="L17" s="495" t="s">
        <v>92</v>
      </c>
      <c r="M17" s="495" t="s">
        <v>48</v>
      </c>
      <c r="N17" s="466" t="s">
        <v>48</v>
      </c>
      <c r="O17" s="457">
        <f ca="1">OFFSET(O17,0,-1)+1</f>
        <v>3</v>
      </c>
      <c r="P17" s="457">
        <f ca="1">OFFSET(P17,0,-1)+1</f>
        <v>4</v>
      </c>
      <c r="Q17" s="457">
        <f ca="1">OFFSET(Q17,0,-1)+1</f>
        <v>5</v>
      </c>
      <c r="R17" s="457">
        <f ca="1">OFFSET(R17,0,-1)+1</f>
        <v>6</v>
      </c>
      <c r="S17" s="1294">
        <f ca="1">OFFSET(S17,0,-1)+1</f>
        <v>7</v>
      </c>
      <c r="T17" s="1294"/>
      <c r="U17" s="457">
        <f ca="1">OFFSET(U17,0,-2)+1</f>
        <v>8</v>
      </c>
      <c r="V17" s="620">
        <f ca="1">OFFSET(V17,0,-1)</f>
        <v>8</v>
      </c>
      <c r="W17" s="457">
        <f ca="1">OFFSET(W17,0,-1)+1</f>
        <v>9</v>
      </c>
    </row>
    <row r="18" spans="1:35" ht="22.5">
      <c r="A18" s="1277">
        <v>1</v>
      </c>
      <c r="B18" s="906"/>
      <c r="C18" s="906"/>
      <c r="D18" s="906"/>
      <c r="E18" s="907"/>
      <c r="F18" s="908"/>
      <c r="G18" s="908"/>
      <c r="H18" s="908"/>
      <c r="I18" s="909"/>
      <c r="J18" s="904"/>
      <c r="K18" s="911"/>
      <c r="L18" s="562" t="e">
        <f ca="1">mergeValue(A18)</f>
        <v>#NAME?</v>
      </c>
      <c r="M18" s="610" t="s">
        <v>19</v>
      </c>
      <c r="N18" s="549"/>
      <c r="O18" s="1320"/>
      <c r="P18" s="1320"/>
      <c r="Q18" s="1320"/>
      <c r="R18" s="1320"/>
      <c r="S18" s="1320"/>
      <c r="T18" s="1320"/>
      <c r="U18" s="1320"/>
      <c r="V18" s="1320"/>
      <c r="W18" s="1129" t="s">
        <v>718</v>
      </c>
    </row>
    <row r="19" spans="1:35" ht="22.5">
      <c r="A19" s="1277"/>
      <c r="B19" s="1277">
        <v>1</v>
      </c>
      <c r="C19" s="906"/>
      <c r="D19" s="906"/>
      <c r="E19" s="908"/>
      <c r="F19" s="908"/>
      <c r="G19" s="908"/>
      <c r="H19" s="908"/>
      <c r="I19" s="903"/>
      <c r="J19" s="902"/>
      <c r="K19" s="905"/>
      <c r="L19" s="562" t="e">
        <f ca="1">mergeValue(A19) &amp;"."&amp; mergeValue(B19)</f>
        <v>#NAME?</v>
      </c>
      <c r="M19" s="516" t="s">
        <v>15</v>
      </c>
      <c r="N19" s="549"/>
      <c r="O19" s="1320"/>
      <c r="P19" s="1320"/>
      <c r="Q19" s="1320"/>
      <c r="R19" s="1320"/>
      <c r="S19" s="1320"/>
      <c r="T19" s="1320"/>
      <c r="U19" s="1320"/>
      <c r="V19" s="1320"/>
      <c r="W19" s="1129" t="s">
        <v>459</v>
      </c>
    </row>
    <row r="20" spans="1:35" ht="22.5">
      <c r="A20" s="1277"/>
      <c r="B20" s="1277"/>
      <c r="C20" s="1277">
        <v>1</v>
      </c>
      <c r="D20" s="906"/>
      <c r="E20" s="908"/>
      <c r="F20" s="908"/>
      <c r="G20" s="908"/>
      <c r="H20" s="908"/>
      <c r="I20" s="910"/>
      <c r="J20" s="902"/>
      <c r="K20" s="905"/>
      <c r="L20" s="562" t="e">
        <f ca="1">mergeValue(A20) &amp;"."&amp; mergeValue(B20)&amp;"."&amp; mergeValue(C20)</f>
        <v>#NAME?</v>
      </c>
      <c r="M20" s="517" t="s">
        <v>7</v>
      </c>
      <c r="N20" s="549"/>
      <c r="O20" s="1320"/>
      <c r="P20" s="1320"/>
      <c r="Q20" s="1320"/>
      <c r="R20" s="1320"/>
      <c r="S20" s="1320"/>
      <c r="T20" s="1320"/>
      <c r="U20" s="1320"/>
      <c r="V20" s="1320"/>
      <c r="W20" s="1129" t="s">
        <v>600</v>
      </c>
    </row>
    <row r="21" spans="1:35" ht="22.5">
      <c r="A21" s="1277"/>
      <c r="B21" s="1277"/>
      <c r="C21" s="1277"/>
      <c r="D21" s="1277">
        <v>1</v>
      </c>
      <c r="E21" s="908"/>
      <c r="F21" s="908"/>
      <c r="G21" s="908"/>
      <c r="H21" s="908"/>
      <c r="I21" s="910"/>
      <c r="J21" s="902"/>
      <c r="K21" s="905"/>
      <c r="L21" s="562" t="e">
        <f ca="1">mergeValue(A21) &amp;"."&amp; mergeValue(B21)&amp;"."&amp; mergeValue(C21)&amp;"."&amp; mergeValue(D21)</f>
        <v>#NAME?</v>
      </c>
      <c r="M21" s="518" t="s">
        <v>21</v>
      </c>
      <c r="N21" s="549"/>
      <c r="O21" s="1320"/>
      <c r="P21" s="1320"/>
      <c r="Q21" s="1320"/>
      <c r="R21" s="1320"/>
      <c r="S21" s="1320"/>
      <c r="T21" s="1320"/>
      <c r="U21" s="1320"/>
      <c r="V21" s="1320"/>
      <c r="W21" s="1129" t="s">
        <v>601</v>
      </c>
    </row>
    <row r="22" spans="1:35" ht="11.25" hidden="1" customHeight="1">
      <c r="A22" s="1277"/>
      <c r="B22" s="1277"/>
      <c r="C22" s="1277"/>
      <c r="D22" s="1277"/>
      <c r="E22" s="1277">
        <v>1</v>
      </c>
      <c r="F22" s="908"/>
      <c r="G22" s="908"/>
      <c r="H22" s="906">
        <v>1</v>
      </c>
      <c r="I22" s="1277">
        <v>1</v>
      </c>
      <c r="J22" s="908"/>
      <c r="K22" s="913"/>
      <c r="L22" s="562"/>
      <c r="M22" s="524"/>
      <c r="N22" s="550"/>
      <c r="O22" s="600"/>
      <c r="P22" s="600"/>
      <c r="Q22" s="600"/>
      <c r="R22" s="600"/>
      <c r="S22" s="600"/>
      <c r="T22" s="600"/>
      <c r="U22" s="600"/>
      <c r="V22" s="478"/>
      <c r="W22" s="1090"/>
    </row>
    <row r="23" spans="1:35" ht="33.75">
      <c r="A23" s="1277"/>
      <c r="B23" s="1277"/>
      <c r="C23" s="1277"/>
      <c r="D23" s="1277"/>
      <c r="E23" s="1277"/>
      <c r="F23" s="1277">
        <v>1</v>
      </c>
      <c r="G23" s="906"/>
      <c r="H23" s="906"/>
      <c r="I23" s="1277"/>
      <c r="J23" s="1277">
        <v>1</v>
      </c>
      <c r="K23" s="914"/>
      <c r="L23" s="562" t="e">
        <f ca="1">mergeValue(A23) &amp;"."&amp; mergeValue(B23)&amp;"."&amp; mergeValue(C23)&amp;"."&amp; mergeValue(D23)&amp;"."&amp;  mergeValue(F23)</f>
        <v>#NAME?</v>
      </c>
      <c r="M23" s="525" t="s">
        <v>9</v>
      </c>
      <c r="N23" s="550"/>
      <c r="O23" s="1279"/>
      <c r="P23" s="1279"/>
      <c r="Q23" s="1279"/>
      <c r="R23" s="1279"/>
      <c r="S23" s="1279"/>
      <c r="T23" s="1279"/>
      <c r="U23" s="1279"/>
      <c r="V23" s="1279"/>
      <c r="W23" s="1129" t="s">
        <v>720</v>
      </c>
      <c r="Y23" s="474" t="e">
        <f ca="1">strCheckUnique(Z23:Z26)</f>
        <v>#NAME?</v>
      </c>
      <c r="AA23" s="474"/>
    </row>
    <row r="24" spans="1:35" ht="99" customHeight="1">
      <c r="A24" s="1277"/>
      <c r="B24" s="1277"/>
      <c r="C24" s="1277"/>
      <c r="D24" s="1277"/>
      <c r="E24" s="1277"/>
      <c r="F24" s="1277"/>
      <c r="G24" s="906">
        <v>1</v>
      </c>
      <c r="H24" s="906"/>
      <c r="I24" s="1277"/>
      <c r="J24" s="1277"/>
      <c r="K24" s="914">
        <v>1</v>
      </c>
      <c r="L24" s="562" t="e">
        <f ca="1">mergeValue(A24) &amp;"."&amp; mergeValue(B24)&amp;"."&amp; mergeValue(C24)&amp;"."&amp; mergeValue(D24)&amp;"."&amp; mergeValue(F24)&amp;"."&amp; mergeValue(G24)</f>
        <v>#NAME?</v>
      </c>
      <c r="M24" s="1088"/>
      <c r="N24" s="555"/>
      <c r="O24" s="532"/>
      <c r="P24" s="532"/>
      <c r="Q24" s="1040"/>
      <c r="R24" s="1283"/>
      <c r="S24" s="1285" t="s">
        <v>83</v>
      </c>
      <c r="T24" s="1283"/>
      <c r="U24" s="1285" t="s">
        <v>84</v>
      </c>
      <c r="V24" s="547"/>
      <c r="W24" s="1295" t="s">
        <v>733</v>
      </c>
      <c r="X24" s="470" t="e">
        <f ca="1">strCheckDate(O25:V25)</f>
        <v>#NAME?</v>
      </c>
      <c r="Y24" s="474"/>
      <c r="Z24" s="474" t="str">
        <f>IF(M24="","",M24 )</f>
        <v/>
      </c>
      <c r="AA24" s="474"/>
      <c r="AB24" s="474"/>
      <c r="AC24" s="474"/>
    </row>
    <row r="25" spans="1:35" ht="11.25" hidden="1">
      <c r="A25" s="1277"/>
      <c r="B25" s="1277"/>
      <c r="C25" s="1277"/>
      <c r="D25" s="1277"/>
      <c r="E25" s="1277"/>
      <c r="F25" s="1277"/>
      <c r="G25" s="906"/>
      <c r="H25" s="906"/>
      <c r="I25" s="1277"/>
      <c r="J25" s="1277"/>
      <c r="K25" s="914"/>
      <c r="L25" s="569"/>
      <c r="M25" s="615"/>
      <c r="N25" s="555"/>
      <c r="O25" s="532"/>
      <c r="P25" s="532"/>
      <c r="Q25" s="553" t="str">
        <f>R24 &amp; "-" &amp; T24</f>
        <v>-</v>
      </c>
      <c r="R25" s="1284"/>
      <c r="S25" s="1285"/>
      <c r="T25" s="1284"/>
      <c r="U25" s="1285"/>
      <c r="V25" s="547"/>
      <c r="W25" s="1296"/>
    </row>
    <row r="26" spans="1:35" s="445" customFormat="1" ht="15" customHeight="1">
      <c r="A26" s="1277"/>
      <c r="B26" s="1277"/>
      <c r="C26" s="1277"/>
      <c r="D26" s="1277"/>
      <c r="E26" s="1277"/>
      <c r="F26" s="1277"/>
      <c r="G26" s="908"/>
      <c r="H26" s="906"/>
      <c r="I26" s="1277"/>
      <c r="J26" s="1277"/>
      <c r="K26" s="913"/>
      <c r="L26" s="508"/>
      <c r="M26" s="526" t="s">
        <v>24</v>
      </c>
      <c r="N26" s="521"/>
      <c r="O26" s="515"/>
      <c r="P26" s="515"/>
      <c r="Q26" s="515"/>
      <c r="R26" s="542"/>
      <c r="S26" s="534"/>
      <c r="T26" s="533"/>
      <c r="U26" s="521"/>
      <c r="V26" s="530"/>
      <c r="W26" s="1297"/>
      <c r="X26" s="471"/>
      <c r="Y26" s="471"/>
      <c r="Z26" s="471"/>
      <c r="AA26" s="471"/>
      <c r="AB26" s="471"/>
      <c r="AC26" s="471"/>
      <c r="AD26" s="471"/>
      <c r="AE26" s="471"/>
      <c r="AF26" s="471"/>
      <c r="AG26" s="471"/>
      <c r="AH26" s="471"/>
    </row>
    <row r="27" spans="1:35" s="445" customFormat="1" ht="15" customHeight="1">
      <c r="A27" s="1277"/>
      <c r="B27" s="1277"/>
      <c r="C27" s="1277"/>
      <c r="D27" s="1277"/>
      <c r="E27" s="1277"/>
      <c r="F27" s="908"/>
      <c r="G27" s="908"/>
      <c r="H27" s="906"/>
      <c r="I27" s="1277"/>
      <c r="J27" s="908"/>
      <c r="K27" s="913"/>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5" s="445" customFormat="1" ht="15" hidden="1" customHeight="1">
      <c r="A28" s="1277"/>
      <c r="B28" s="1277"/>
      <c r="C28" s="1277"/>
      <c r="D28" s="1277"/>
      <c r="E28" s="912"/>
      <c r="F28" s="908"/>
      <c r="G28" s="908"/>
      <c r="H28" s="908"/>
      <c r="I28" s="904"/>
      <c r="J28" s="901"/>
      <c r="K28" s="911"/>
      <c r="L28" s="508"/>
      <c r="M28" s="521"/>
      <c r="N28" s="521"/>
      <c r="O28" s="521"/>
      <c r="P28" s="521"/>
      <c r="Q28" s="521"/>
      <c r="R28" s="521"/>
      <c r="S28" s="521"/>
      <c r="T28" s="521"/>
      <c r="U28" s="521"/>
      <c r="V28" s="534"/>
      <c r="W28" s="530"/>
      <c r="X28" s="471"/>
      <c r="Y28" s="471"/>
      <c r="Z28" s="471"/>
      <c r="AA28" s="471"/>
      <c r="AB28" s="471"/>
      <c r="AC28" s="471"/>
      <c r="AD28" s="471"/>
      <c r="AE28" s="471"/>
      <c r="AF28" s="471"/>
      <c r="AG28" s="471"/>
      <c r="AH28" s="471"/>
      <c r="AI28" s="471"/>
    </row>
    <row r="29" spans="1:35" s="445" customFormat="1" ht="15" customHeight="1">
      <c r="A29" s="1277"/>
      <c r="B29" s="1277"/>
      <c r="C29" s="1277"/>
      <c r="D29" s="912"/>
      <c r="E29" s="912"/>
      <c r="F29" s="908"/>
      <c r="G29" s="908"/>
      <c r="H29" s="908"/>
      <c r="I29" s="904"/>
      <c r="J29" s="901"/>
      <c r="K29" s="911"/>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5" s="445" customFormat="1" ht="15" customHeight="1">
      <c r="A30" s="1277"/>
      <c r="B30" s="1277"/>
      <c r="C30" s="912"/>
      <c r="D30" s="912"/>
      <c r="E30" s="912"/>
      <c r="F30" s="912"/>
      <c r="G30" s="917"/>
      <c r="H30" s="904"/>
      <c r="I30" s="915"/>
      <c r="J30" s="901"/>
      <c r="K30" s="916"/>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5" s="445" customFormat="1" ht="15" customHeight="1">
      <c r="A31" s="1277"/>
      <c r="B31" s="912"/>
      <c r="C31" s="912"/>
      <c r="D31" s="912"/>
      <c r="E31" s="912"/>
      <c r="F31" s="912"/>
      <c r="G31" s="917"/>
      <c r="H31" s="904"/>
      <c r="I31" s="904"/>
      <c r="J31" s="901"/>
      <c r="K31" s="911"/>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5" s="445" customFormat="1" ht="15" customHeight="1">
      <c r="A32" s="900"/>
      <c r="B32" s="900"/>
      <c r="C32" s="900"/>
      <c r="D32" s="900"/>
      <c r="E32" s="900"/>
      <c r="F32" s="900"/>
      <c r="G32" s="900"/>
      <c r="H32" s="900"/>
      <c r="I32" s="900"/>
      <c r="J32" s="900"/>
      <c r="K32" s="900"/>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3" ht="3" customHeight="1">
      <c r="L33" s="455"/>
      <c r="M33" s="455"/>
      <c r="N33" s="455"/>
      <c r="O33" s="455"/>
      <c r="P33" s="455"/>
      <c r="Q33" s="455"/>
      <c r="R33" s="455"/>
      <c r="S33" s="455"/>
      <c r="T33" s="455"/>
      <c r="U33" s="455"/>
    </row>
    <row r="34" spans="12:23" ht="141.75" customHeight="1">
      <c r="L34" s="1">
        <v>1</v>
      </c>
      <c r="M34" s="1270" t="s">
        <v>734</v>
      </c>
      <c r="N34" s="1270"/>
      <c r="O34" s="1270"/>
      <c r="P34" s="1270"/>
      <c r="Q34" s="1270"/>
      <c r="R34" s="1270"/>
      <c r="S34" s="1270"/>
      <c r="T34" s="1270"/>
      <c r="U34" s="1270"/>
      <c r="V34" s="1270"/>
      <c r="W34" s="1270"/>
    </row>
  </sheetData>
  <sheetProtection password="FA9C" sheet="1" objects="1" scenarios="1" formatColumns="0" formatRows="0"/>
  <dataConsolidate link="1"/>
  <mergeCells count="37">
    <mergeCell ref="W13:W16"/>
    <mergeCell ref="W24:W26"/>
    <mergeCell ref="M34:W34"/>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67</v>
      </c>
    </row>
    <row r="2" spans="1:20" ht="22.5">
      <c r="F2" s="1271" t="s">
        <v>470</v>
      </c>
      <c r="G2" s="1272"/>
      <c r="H2" s="1273"/>
      <c r="I2" s="407"/>
    </row>
    <row r="3" spans="1:20" ht="3" customHeight="1"/>
    <row r="4" spans="1:20" s="182" customFormat="1" ht="11.25">
      <c r="A4" s="206"/>
      <c r="B4" s="206"/>
      <c r="C4" s="206"/>
      <c r="D4" s="206"/>
      <c r="F4" s="1232" t="s">
        <v>445</v>
      </c>
      <c r="G4" s="1232"/>
      <c r="H4" s="1232"/>
      <c r="I4" s="1274"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4"/>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05.05.2022</v>
      </c>
      <c r="I7" s="188" t="s">
        <v>472</v>
      </c>
      <c r="J7" s="312"/>
      <c r="K7" s="206"/>
      <c r="L7" s="206"/>
      <c r="M7" s="206"/>
      <c r="N7" s="206"/>
      <c r="O7" s="206"/>
      <c r="P7" s="206"/>
      <c r="Q7" s="206"/>
      <c r="R7" s="206"/>
      <c r="S7" s="206"/>
      <c r="T7" s="206"/>
    </row>
    <row r="8" spans="1:20" s="182" customFormat="1" ht="45">
      <c r="A8" s="1275">
        <v>1</v>
      </c>
      <c r="B8" s="206"/>
      <c r="C8" s="206"/>
      <c r="D8" s="206"/>
      <c r="F8" s="313" t="e">
        <f ca="1">"2." &amp;mergeValue(A8)</f>
        <v>#NAME?</v>
      </c>
      <c r="G8" s="389" t="s">
        <v>473</v>
      </c>
      <c r="H8" s="297"/>
      <c r="I8" s="188" t="s">
        <v>568</v>
      </c>
      <c r="J8" s="312"/>
      <c r="K8" s="206"/>
      <c r="L8" s="206"/>
      <c r="M8" s="206"/>
      <c r="N8" s="206"/>
      <c r="O8" s="206"/>
      <c r="P8" s="206"/>
      <c r="Q8" s="206"/>
      <c r="R8" s="206"/>
      <c r="S8" s="206"/>
      <c r="T8" s="206"/>
    </row>
    <row r="9" spans="1:20" s="182" customFormat="1" ht="22.5">
      <c r="A9" s="1275"/>
      <c r="B9" s="206"/>
      <c r="C9" s="206"/>
      <c r="D9" s="206"/>
      <c r="F9" s="313" t="e">
        <f ca="1">"3." &amp;mergeValue(A9)</f>
        <v>#NAME?</v>
      </c>
      <c r="G9" s="389" t="s">
        <v>474</v>
      </c>
      <c r="H9" s="297"/>
      <c r="I9" s="188" t="s">
        <v>566</v>
      </c>
      <c r="J9" s="312"/>
      <c r="K9" s="206"/>
      <c r="L9" s="206"/>
      <c r="M9" s="206"/>
      <c r="N9" s="206"/>
      <c r="O9" s="206"/>
      <c r="P9" s="206"/>
      <c r="Q9" s="206"/>
      <c r="R9" s="206"/>
      <c r="S9" s="206"/>
      <c r="T9" s="206"/>
    </row>
    <row r="10" spans="1:20" s="182" customFormat="1" ht="22.5">
      <c r="A10" s="1275"/>
      <c r="B10" s="206"/>
      <c r="C10" s="206"/>
      <c r="D10" s="206"/>
      <c r="F10" s="313" t="e">
        <f ca="1">"4."&amp;mergeValue(A10)</f>
        <v>#NAME?</v>
      </c>
      <c r="G10" s="389" t="s">
        <v>475</v>
      </c>
      <c r="H10" s="298" t="s">
        <v>449</v>
      </c>
      <c r="I10" s="188"/>
      <c r="J10" s="312"/>
      <c r="K10" s="206"/>
      <c r="L10" s="206"/>
      <c r="M10" s="206"/>
      <c r="N10" s="206"/>
      <c r="O10" s="206"/>
      <c r="P10" s="206"/>
      <c r="Q10" s="206"/>
      <c r="R10" s="206"/>
      <c r="S10" s="206"/>
      <c r="T10" s="206"/>
    </row>
    <row r="11" spans="1:20" s="182" customFormat="1" ht="18.75">
      <c r="A11" s="1275"/>
      <c r="B11" s="1275">
        <v>1</v>
      </c>
      <c r="C11" s="321"/>
      <c r="D11" s="321"/>
      <c r="F11" s="313" t="e">
        <f ca="1">"4."&amp;mergeValue(A11) &amp;"."&amp;mergeValue(B11)</f>
        <v>#NAME?</v>
      </c>
      <c r="G11" s="304" t="s">
        <v>570</v>
      </c>
      <c r="H11" s="297" t="str">
        <f>IF(region_name="","",region_name)</f>
        <v>Республика Татарстан</v>
      </c>
      <c r="I11" s="188" t="s">
        <v>478</v>
      </c>
      <c r="J11" s="312"/>
      <c r="K11" s="206"/>
      <c r="L11" s="206"/>
      <c r="M11" s="206"/>
      <c r="N11" s="206"/>
      <c r="O11" s="206"/>
      <c r="P11" s="206"/>
      <c r="Q11" s="206"/>
      <c r="R11" s="206"/>
      <c r="S11" s="206"/>
      <c r="T11" s="206"/>
    </row>
    <row r="12" spans="1:20" s="182" customFormat="1" ht="22.5">
      <c r="A12" s="1275"/>
      <c r="B12" s="1275"/>
      <c r="C12" s="1275">
        <v>1</v>
      </c>
      <c r="D12" s="321"/>
      <c r="F12" s="313" t="e">
        <f ca="1">"4."&amp;mergeValue(A12) &amp;"."&amp;mergeValue(B12)&amp;"."&amp;mergeValue(C12)</f>
        <v>#NAME?</v>
      </c>
      <c r="G12" s="318" t="s">
        <v>476</v>
      </c>
      <c r="H12" s="297"/>
      <c r="I12" s="188" t="s">
        <v>479</v>
      </c>
      <c r="J12" s="312"/>
      <c r="K12" s="206"/>
      <c r="L12" s="206"/>
      <c r="M12" s="206"/>
      <c r="N12" s="206"/>
      <c r="O12" s="206"/>
      <c r="P12" s="206"/>
      <c r="Q12" s="206"/>
      <c r="R12" s="206"/>
      <c r="S12" s="206"/>
      <c r="T12" s="206"/>
    </row>
    <row r="13" spans="1:20" s="182" customFormat="1" ht="39" customHeight="1">
      <c r="A13" s="1275"/>
      <c r="B13" s="1275"/>
      <c r="C13" s="1275"/>
      <c r="D13" s="321">
        <v>1</v>
      </c>
      <c r="F13" s="313" t="e">
        <f ca="1">"4."&amp;mergeValue(A13) &amp;"."&amp;mergeValue(B13)&amp;"."&amp;mergeValue(C13)&amp;"."&amp;mergeValue(D13)</f>
        <v>#NAME?</v>
      </c>
      <c r="G13" s="392" t="s">
        <v>477</v>
      </c>
      <c r="H13" s="297"/>
      <c r="I13" s="1276" t="s">
        <v>569</v>
      </c>
      <c r="J13" s="312"/>
      <c r="K13" s="206"/>
      <c r="L13" s="206"/>
      <c r="M13" s="206"/>
      <c r="N13" s="206"/>
      <c r="O13" s="206"/>
      <c r="P13" s="206"/>
      <c r="Q13" s="206"/>
      <c r="R13" s="206"/>
      <c r="S13" s="206"/>
      <c r="T13" s="206"/>
    </row>
    <row r="14" spans="1:20" s="182" customFormat="1" ht="18.75">
      <c r="A14" s="1275"/>
      <c r="B14" s="1275"/>
      <c r="C14" s="1275"/>
      <c r="D14" s="321"/>
      <c r="F14" s="315"/>
      <c r="G14" s="143" t="s">
        <v>4</v>
      </c>
      <c r="H14" s="320"/>
      <c r="I14" s="1276"/>
      <c r="J14" s="312"/>
      <c r="K14" s="206"/>
      <c r="L14" s="206"/>
      <c r="M14" s="206"/>
      <c r="N14" s="206"/>
      <c r="O14" s="206"/>
      <c r="P14" s="206"/>
      <c r="Q14" s="206"/>
      <c r="R14" s="206"/>
      <c r="S14" s="206"/>
      <c r="T14" s="206"/>
    </row>
    <row r="15" spans="1:20" s="182" customFormat="1" ht="18.75">
      <c r="A15" s="1275"/>
      <c r="B15" s="1275"/>
      <c r="C15" s="321"/>
      <c r="D15" s="321"/>
      <c r="F15" s="393"/>
      <c r="G15" s="187" t="s">
        <v>401</v>
      </c>
      <c r="H15" s="394"/>
      <c r="I15" s="395"/>
      <c r="J15" s="312"/>
      <c r="K15" s="206"/>
      <c r="L15" s="206"/>
      <c r="M15" s="206"/>
      <c r="N15" s="206"/>
      <c r="O15" s="206"/>
      <c r="P15" s="206"/>
      <c r="Q15" s="206"/>
      <c r="R15" s="206"/>
      <c r="S15" s="206"/>
      <c r="T15" s="206"/>
    </row>
    <row r="16" spans="1:20" s="182" customFormat="1" ht="18.75">
      <c r="A16" s="1275"/>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0" t="s">
        <v>571</v>
      </c>
      <c r="H19" s="1270"/>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470" hidden="1" customWidth="1"/>
    <col min="7" max="8" width="11.140625" style="476"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21" width="23.7109375" style="446" hidden="1" customWidth="1"/>
    <col min="22" max="22" width="1.7109375" style="446" hidden="1" customWidth="1"/>
    <col min="23" max="23" width="11.7109375" style="446" customWidth="1"/>
    <col min="24" max="24" width="3.7109375" style="446" customWidth="1"/>
    <col min="25" max="25" width="11.7109375" style="446" customWidth="1"/>
    <col min="26" max="26" width="8.5703125" style="446" hidden="1" customWidth="1"/>
    <col min="27" max="27" width="4.7109375" style="446" customWidth="1"/>
    <col min="28" max="28" width="115.7109375" style="446" customWidth="1"/>
    <col min="29" max="33" width="10.5703125" style="470"/>
    <col min="34" max="249" width="10.5703125" style="446"/>
    <col min="250" max="257" width="0" style="446" hidden="1" customWidth="1"/>
    <col min="258" max="260" width="3.7109375" style="446" customWidth="1"/>
    <col min="261" max="261" width="12.7109375" style="446" customWidth="1"/>
    <col min="262" max="262" width="47.42578125" style="446" customWidth="1"/>
    <col min="263" max="271" width="0" style="446" hidden="1" customWidth="1"/>
    <col min="272" max="272" width="11.7109375" style="446" customWidth="1"/>
    <col min="273" max="273" width="6.42578125" style="446" bestFit="1" customWidth="1"/>
    <col min="274" max="274" width="11.7109375" style="446" customWidth="1"/>
    <col min="275" max="275" width="0" style="446" hidden="1" customWidth="1"/>
    <col min="276" max="276" width="3.7109375" style="446" customWidth="1"/>
    <col min="277" max="277" width="11.140625" style="446" bestFit="1" customWidth="1"/>
    <col min="278" max="505" width="10.5703125" style="446"/>
    <col min="506" max="513" width="0" style="446" hidden="1" customWidth="1"/>
    <col min="514" max="516" width="3.7109375" style="446" customWidth="1"/>
    <col min="517" max="517" width="12.7109375" style="446" customWidth="1"/>
    <col min="518" max="518" width="47.42578125" style="446" customWidth="1"/>
    <col min="519" max="527" width="0" style="446" hidden="1" customWidth="1"/>
    <col min="528" max="528" width="11.7109375" style="446" customWidth="1"/>
    <col min="529" max="529" width="6.42578125" style="446" bestFit="1" customWidth="1"/>
    <col min="530" max="530" width="11.7109375" style="446" customWidth="1"/>
    <col min="531" max="531" width="0" style="446" hidden="1" customWidth="1"/>
    <col min="532" max="532" width="3.7109375" style="446" customWidth="1"/>
    <col min="533" max="533" width="11.140625" style="446" bestFit="1" customWidth="1"/>
    <col min="534" max="761" width="10.5703125" style="446"/>
    <col min="762" max="769" width="0" style="446" hidden="1" customWidth="1"/>
    <col min="770" max="772" width="3.7109375" style="446" customWidth="1"/>
    <col min="773" max="773" width="12.7109375" style="446" customWidth="1"/>
    <col min="774" max="774" width="47.42578125" style="446" customWidth="1"/>
    <col min="775" max="783" width="0" style="446" hidden="1" customWidth="1"/>
    <col min="784" max="784" width="11.7109375" style="446" customWidth="1"/>
    <col min="785" max="785" width="6.42578125" style="446" bestFit="1" customWidth="1"/>
    <col min="786" max="786" width="11.7109375" style="446" customWidth="1"/>
    <col min="787" max="787" width="0" style="446" hidden="1" customWidth="1"/>
    <col min="788" max="788" width="3.7109375" style="446" customWidth="1"/>
    <col min="789" max="789" width="11.140625" style="446" bestFit="1" customWidth="1"/>
    <col min="790" max="1017" width="10.5703125" style="446"/>
    <col min="1018" max="1025" width="0" style="446" hidden="1" customWidth="1"/>
    <col min="1026" max="1028" width="3.7109375" style="446" customWidth="1"/>
    <col min="1029" max="1029" width="12.7109375" style="446" customWidth="1"/>
    <col min="1030" max="1030" width="47.42578125" style="446" customWidth="1"/>
    <col min="1031" max="1039" width="0" style="446" hidden="1" customWidth="1"/>
    <col min="1040" max="1040" width="11.7109375" style="446" customWidth="1"/>
    <col min="1041" max="1041" width="6.42578125" style="446" bestFit="1" customWidth="1"/>
    <col min="1042" max="1042" width="11.7109375" style="446" customWidth="1"/>
    <col min="1043" max="1043" width="0" style="446" hidden="1" customWidth="1"/>
    <col min="1044" max="1044" width="3.7109375" style="446" customWidth="1"/>
    <col min="1045" max="1045" width="11.140625" style="446" bestFit="1" customWidth="1"/>
    <col min="1046" max="1273" width="10.5703125" style="446"/>
    <col min="1274" max="1281" width="0" style="446" hidden="1" customWidth="1"/>
    <col min="1282" max="1284" width="3.7109375" style="446" customWidth="1"/>
    <col min="1285" max="1285" width="12.7109375" style="446" customWidth="1"/>
    <col min="1286" max="1286" width="47.42578125" style="446" customWidth="1"/>
    <col min="1287" max="1295" width="0" style="446" hidden="1" customWidth="1"/>
    <col min="1296" max="1296" width="11.7109375" style="446" customWidth="1"/>
    <col min="1297" max="1297" width="6.42578125" style="446" bestFit="1" customWidth="1"/>
    <col min="1298" max="1298" width="11.7109375" style="446" customWidth="1"/>
    <col min="1299" max="1299" width="0" style="446" hidden="1" customWidth="1"/>
    <col min="1300" max="1300" width="3.7109375" style="446" customWidth="1"/>
    <col min="1301" max="1301" width="11.140625" style="446" bestFit="1" customWidth="1"/>
    <col min="1302" max="1529" width="10.5703125" style="446"/>
    <col min="1530" max="1537" width="0" style="446" hidden="1" customWidth="1"/>
    <col min="1538" max="1540" width="3.7109375" style="446" customWidth="1"/>
    <col min="1541" max="1541" width="12.7109375" style="446" customWidth="1"/>
    <col min="1542" max="1542" width="47.42578125" style="446" customWidth="1"/>
    <col min="1543" max="1551" width="0" style="446" hidden="1" customWidth="1"/>
    <col min="1552" max="1552" width="11.7109375" style="446" customWidth="1"/>
    <col min="1553" max="1553" width="6.42578125" style="446" bestFit="1" customWidth="1"/>
    <col min="1554" max="1554" width="11.7109375" style="446" customWidth="1"/>
    <col min="1555" max="1555" width="0" style="446" hidden="1" customWidth="1"/>
    <col min="1556" max="1556" width="3.7109375" style="446" customWidth="1"/>
    <col min="1557" max="1557" width="11.140625" style="446" bestFit="1" customWidth="1"/>
    <col min="1558" max="1785" width="10.5703125" style="446"/>
    <col min="1786" max="1793" width="0" style="446" hidden="1" customWidth="1"/>
    <col min="1794" max="1796" width="3.7109375" style="446" customWidth="1"/>
    <col min="1797" max="1797" width="12.7109375" style="446" customWidth="1"/>
    <col min="1798" max="1798" width="47.42578125" style="446" customWidth="1"/>
    <col min="1799" max="1807" width="0" style="446" hidden="1" customWidth="1"/>
    <col min="1808" max="1808" width="11.7109375" style="446" customWidth="1"/>
    <col min="1809" max="1809" width="6.42578125" style="446" bestFit="1" customWidth="1"/>
    <col min="1810" max="1810" width="11.7109375" style="446" customWidth="1"/>
    <col min="1811" max="1811" width="0" style="446" hidden="1" customWidth="1"/>
    <col min="1812" max="1812" width="3.7109375" style="446" customWidth="1"/>
    <col min="1813" max="1813" width="11.140625" style="446" bestFit="1" customWidth="1"/>
    <col min="1814" max="2041" width="10.5703125" style="446"/>
    <col min="2042" max="2049" width="0" style="446" hidden="1" customWidth="1"/>
    <col min="2050" max="2052" width="3.7109375" style="446" customWidth="1"/>
    <col min="2053" max="2053" width="12.7109375" style="446" customWidth="1"/>
    <col min="2054" max="2054" width="47.42578125" style="446" customWidth="1"/>
    <col min="2055" max="2063" width="0" style="446" hidden="1" customWidth="1"/>
    <col min="2064" max="2064" width="11.7109375" style="446" customWidth="1"/>
    <col min="2065" max="2065" width="6.42578125" style="446" bestFit="1" customWidth="1"/>
    <col min="2066" max="2066" width="11.7109375" style="446" customWidth="1"/>
    <col min="2067" max="2067" width="0" style="446" hidden="1" customWidth="1"/>
    <col min="2068" max="2068" width="3.7109375" style="446" customWidth="1"/>
    <col min="2069" max="2069" width="11.140625" style="446" bestFit="1" customWidth="1"/>
    <col min="2070" max="2297" width="10.5703125" style="446"/>
    <col min="2298" max="2305" width="0" style="446" hidden="1" customWidth="1"/>
    <col min="2306" max="2308" width="3.7109375" style="446" customWidth="1"/>
    <col min="2309" max="2309" width="12.7109375" style="446" customWidth="1"/>
    <col min="2310" max="2310" width="47.42578125" style="446" customWidth="1"/>
    <col min="2311" max="2319" width="0" style="446" hidden="1" customWidth="1"/>
    <col min="2320" max="2320" width="11.7109375" style="446" customWidth="1"/>
    <col min="2321" max="2321" width="6.42578125" style="446" bestFit="1" customWidth="1"/>
    <col min="2322" max="2322" width="11.7109375" style="446" customWidth="1"/>
    <col min="2323" max="2323" width="0" style="446" hidden="1" customWidth="1"/>
    <col min="2324" max="2324" width="3.7109375" style="446" customWidth="1"/>
    <col min="2325" max="2325" width="11.140625" style="446" bestFit="1" customWidth="1"/>
    <col min="2326" max="2553" width="10.5703125" style="446"/>
    <col min="2554" max="2561" width="0" style="446" hidden="1" customWidth="1"/>
    <col min="2562" max="2564" width="3.7109375" style="446" customWidth="1"/>
    <col min="2565" max="2565" width="12.7109375" style="446" customWidth="1"/>
    <col min="2566" max="2566" width="47.42578125" style="446" customWidth="1"/>
    <col min="2567" max="2575" width="0" style="446" hidden="1" customWidth="1"/>
    <col min="2576" max="2576" width="11.7109375" style="446" customWidth="1"/>
    <col min="2577" max="2577" width="6.42578125" style="446" bestFit="1" customWidth="1"/>
    <col min="2578" max="2578" width="11.7109375" style="446" customWidth="1"/>
    <col min="2579" max="2579" width="0" style="446" hidden="1" customWidth="1"/>
    <col min="2580" max="2580" width="3.7109375" style="446" customWidth="1"/>
    <col min="2581" max="2581" width="11.140625" style="446" bestFit="1" customWidth="1"/>
    <col min="2582" max="2809" width="10.5703125" style="446"/>
    <col min="2810" max="2817" width="0" style="446" hidden="1" customWidth="1"/>
    <col min="2818" max="2820" width="3.7109375" style="446" customWidth="1"/>
    <col min="2821" max="2821" width="12.7109375" style="446" customWidth="1"/>
    <col min="2822" max="2822" width="47.42578125" style="446" customWidth="1"/>
    <col min="2823" max="2831" width="0" style="446" hidden="1" customWidth="1"/>
    <col min="2832" max="2832" width="11.7109375" style="446" customWidth="1"/>
    <col min="2833" max="2833" width="6.42578125" style="446" bestFit="1" customWidth="1"/>
    <col min="2834" max="2834" width="11.7109375" style="446" customWidth="1"/>
    <col min="2835" max="2835" width="0" style="446" hidden="1" customWidth="1"/>
    <col min="2836" max="2836" width="3.7109375" style="446" customWidth="1"/>
    <col min="2837" max="2837" width="11.140625" style="446" bestFit="1" customWidth="1"/>
    <col min="2838" max="3065" width="10.5703125" style="446"/>
    <col min="3066" max="3073" width="0" style="446" hidden="1" customWidth="1"/>
    <col min="3074" max="3076" width="3.7109375" style="446" customWidth="1"/>
    <col min="3077" max="3077" width="12.7109375" style="446" customWidth="1"/>
    <col min="3078" max="3078" width="47.42578125" style="446" customWidth="1"/>
    <col min="3079" max="3087" width="0" style="446" hidden="1" customWidth="1"/>
    <col min="3088" max="3088" width="11.7109375" style="446" customWidth="1"/>
    <col min="3089" max="3089" width="6.42578125" style="446" bestFit="1" customWidth="1"/>
    <col min="3090" max="3090" width="11.7109375" style="446" customWidth="1"/>
    <col min="3091" max="3091" width="0" style="446" hidden="1" customWidth="1"/>
    <col min="3092" max="3092" width="3.7109375" style="446" customWidth="1"/>
    <col min="3093" max="3093" width="11.140625" style="446" bestFit="1" customWidth="1"/>
    <col min="3094" max="3321" width="10.5703125" style="446"/>
    <col min="3322" max="3329" width="0" style="446" hidden="1" customWidth="1"/>
    <col min="3330" max="3332" width="3.7109375" style="446" customWidth="1"/>
    <col min="3333" max="3333" width="12.7109375" style="446" customWidth="1"/>
    <col min="3334" max="3334" width="47.42578125" style="446" customWidth="1"/>
    <col min="3335" max="3343" width="0" style="446" hidden="1" customWidth="1"/>
    <col min="3344" max="3344" width="11.7109375" style="446" customWidth="1"/>
    <col min="3345" max="3345" width="6.42578125" style="446" bestFit="1" customWidth="1"/>
    <col min="3346" max="3346" width="11.7109375" style="446" customWidth="1"/>
    <col min="3347" max="3347" width="0" style="446" hidden="1" customWidth="1"/>
    <col min="3348" max="3348" width="3.7109375" style="446" customWidth="1"/>
    <col min="3349" max="3349" width="11.140625" style="446" bestFit="1" customWidth="1"/>
    <col min="3350" max="3577" width="10.5703125" style="446"/>
    <col min="3578" max="3585" width="0" style="446" hidden="1" customWidth="1"/>
    <col min="3586" max="3588" width="3.7109375" style="446" customWidth="1"/>
    <col min="3589" max="3589" width="12.7109375" style="446" customWidth="1"/>
    <col min="3590" max="3590" width="47.42578125" style="446" customWidth="1"/>
    <col min="3591" max="3599" width="0" style="446" hidden="1" customWidth="1"/>
    <col min="3600" max="3600" width="11.7109375" style="446" customWidth="1"/>
    <col min="3601" max="3601" width="6.42578125" style="446" bestFit="1" customWidth="1"/>
    <col min="3602" max="3602" width="11.7109375" style="446" customWidth="1"/>
    <col min="3603" max="3603" width="0" style="446" hidden="1" customWidth="1"/>
    <col min="3604" max="3604" width="3.7109375" style="446" customWidth="1"/>
    <col min="3605" max="3605" width="11.140625" style="446" bestFit="1" customWidth="1"/>
    <col min="3606" max="3833" width="10.5703125" style="446"/>
    <col min="3834" max="3841" width="0" style="446" hidden="1" customWidth="1"/>
    <col min="3842" max="3844" width="3.7109375" style="446" customWidth="1"/>
    <col min="3845" max="3845" width="12.7109375" style="446" customWidth="1"/>
    <col min="3846" max="3846" width="47.42578125" style="446" customWidth="1"/>
    <col min="3847" max="3855" width="0" style="446" hidden="1" customWidth="1"/>
    <col min="3856" max="3856" width="11.7109375" style="446" customWidth="1"/>
    <col min="3857" max="3857" width="6.42578125" style="446" bestFit="1" customWidth="1"/>
    <col min="3858" max="3858" width="11.7109375" style="446" customWidth="1"/>
    <col min="3859" max="3859" width="0" style="446" hidden="1" customWidth="1"/>
    <col min="3860" max="3860" width="3.7109375" style="446" customWidth="1"/>
    <col min="3861" max="3861" width="11.140625" style="446" bestFit="1" customWidth="1"/>
    <col min="3862" max="4089" width="10.5703125" style="446"/>
    <col min="4090" max="4097" width="0" style="446" hidden="1" customWidth="1"/>
    <col min="4098" max="4100" width="3.7109375" style="446" customWidth="1"/>
    <col min="4101" max="4101" width="12.7109375" style="446" customWidth="1"/>
    <col min="4102" max="4102" width="47.42578125" style="446" customWidth="1"/>
    <col min="4103" max="4111" width="0" style="446" hidden="1" customWidth="1"/>
    <col min="4112" max="4112" width="11.7109375" style="446" customWidth="1"/>
    <col min="4113" max="4113" width="6.42578125" style="446" bestFit="1" customWidth="1"/>
    <col min="4114" max="4114" width="11.7109375" style="446" customWidth="1"/>
    <col min="4115" max="4115" width="0" style="446" hidden="1" customWidth="1"/>
    <col min="4116" max="4116" width="3.7109375" style="446" customWidth="1"/>
    <col min="4117" max="4117" width="11.140625" style="446" bestFit="1" customWidth="1"/>
    <col min="4118" max="4345" width="10.5703125" style="446"/>
    <col min="4346" max="4353" width="0" style="446" hidden="1" customWidth="1"/>
    <col min="4354" max="4356" width="3.7109375" style="446" customWidth="1"/>
    <col min="4357" max="4357" width="12.7109375" style="446" customWidth="1"/>
    <col min="4358" max="4358" width="47.42578125" style="446" customWidth="1"/>
    <col min="4359" max="4367" width="0" style="446" hidden="1" customWidth="1"/>
    <col min="4368" max="4368" width="11.7109375" style="446" customWidth="1"/>
    <col min="4369" max="4369" width="6.42578125" style="446" bestFit="1" customWidth="1"/>
    <col min="4370" max="4370" width="11.7109375" style="446" customWidth="1"/>
    <col min="4371" max="4371" width="0" style="446" hidden="1" customWidth="1"/>
    <col min="4372" max="4372" width="3.7109375" style="446" customWidth="1"/>
    <col min="4373" max="4373" width="11.140625" style="446" bestFit="1" customWidth="1"/>
    <col min="4374" max="4601" width="10.5703125" style="446"/>
    <col min="4602" max="4609" width="0" style="446" hidden="1" customWidth="1"/>
    <col min="4610" max="4612" width="3.7109375" style="446" customWidth="1"/>
    <col min="4613" max="4613" width="12.7109375" style="446" customWidth="1"/>
    <col min="4614" max="4614" width="47.42578125" style="446" customWidth="1"/>
    <col min="4615" max="4623" width="0" style="446" hidden="1" customWidth="1"/>
    <col min="4624" max="4624" width="11.7109375" style="446" customWidth="1"/>
    <col min="4625" max="4625" width="6.42578125" style="446" bestFit="1" customWidth="1"/>
    <col min="4626" max="4626" width="11.7109375" style="446" customWidth="1"/>
    <col min="4627" max="4627" width="0" style="446" hidden="1" customWidth="1"/>
    <col min="4628" max="4628" width="3.7109375" style="446" customWidth="1"/>
    <col min="4629" max="4629" width="11.140625" style="446" bestFit="1" customWidth="1"/>
    <col min="4630" max="4857" width="10.5703125" style="446"/>
    <col min="4858" max="4865" width="0" style="446" hidden="1" customWidth="1"/>
    <col min="4866" max="4868" width="3.7109375" style="446" customWidth="1"/>
    <col min="4869" max="4869" width="12.7109375" style="446" customWidth="1"/>
    <col min="4870" max="4870" width="47.42578125" style="446" customWidth="1"/>
    <col min="4871" max="4879" width="0" style="446" hidden="1" customWidth="1"/>
    <col min="4880" max="4880" width="11.7109375" style="446" customWidth="1"/>
    <col min="4881" max="4881" width="6.42578125" style="446" bestFit="1" customWidth="1"/>
    <col min="4882" max="4882" width="11.7109375" style="446" customWidth="1"/>
    <col min="4883" max="4883" width="0" style="446" hidden="1" customWidth="1"/>
    <col min="4884" max="4884" width="3.7109375" style="446" customWidth="1"/>
    <col min="4885" max="4885" width="11.140625" style="446" bestFit="1" customWidth="1"/>
    <col min="4886" max="5113" width="10.5703125" style="446"/>
    <col min="5114" max="5121" width="0" style="446" hidden="1" customWidth="1"/>
    <col min="5122" max="5124" width="3.7109375" style="446" customWidth="1"/>
    <col min="5125" max="5125" width="12.7109375" style="446" customWidth="1"/>
    <col min="5126" max="5126" width="47.42578125" style="446" customWidth="1"/>
    <col min="5127" max="5135" width="0" style="446" hidden="1" customWidth="1"/>
    <col min="5136" max="5136" width="11.7109375" style="446" customWidth="1"/>
    <col min="5137" max="5137" width="6.42578125" style="446" bestFit="1" customWidth="1"/>
    <col min="5138" max="5138" width="11.7109375" style="446" customWidth="1"/>
    <col min="5139" max="5139" width="0" style="446" hidden="1" customWidth="1"/>
    <col min="5140" max="5140" width="3.7109375" style="446" customWidth="1"/>
    <col min="5141" max="5141" width="11.140625" style="446" bestFit="1" customWidth="1"/>
    <col min="5142" max="5369" width="10.5703125" style="446"/>
    <col min="5370" max="5377" width="0" style="446" hidden="1" customWidth="1"/>
    <col min="5378" max="5380" width="3.7109375" style="446" customWidth="1"/>
    <col min="5381" max="5381" width="12.7109375" style="446" customWidth="1"/>
    <col min="5382" max="5382" width="47.42578125" style="446" customWidth="1"/>
    <col min="5383" max="5391" width="0" style="446" hidden="1" customWidth="1"/>
    <col min="5392" max="5392" width="11.7109375" style="446" customWidth="1"/>
    <col min="5393" max="5393" width="6.42578125" style="446" bestFit="1" customWidth="1"/>
    <col min="5394" max="5394" width="11.7109375" style="446" customWidth="1"/>
    <col min="5395" max="5395" width="0" style="446" hidden="1" customWidth="1"/>
    <col min="5396" max="5396" width="3.7109375" style="446" customWidth="1"/>
    <col min="5397" max="5397" width="11.140625" style="446" bestFit="1" customWidth="1"/>
    <col min="5398" max="5625" width="10.5703125" style="446"/>
    <col min="5626" max="5633" width="0" style="446" hidden="1" customWidth="1"/>
    <col min="5634" max="5636" width="3.7109375" style="446" customWidth="1"/>
    <col min="5637" max="5637" width="12.7109375" style="446" customWidth="1"/>
    <col min="5638" max="5638" width="47.42578125" style="446" customWidth="1"/>
    <col min="5639" max="5647" width="0" style="446" hidden="1" customWidth="1"/>
    <col min="5648" max="5648" width="11.7109375" style="446" customWidth="1"/>
    <col min="5649" max="5649" width="6.42578125" style="446" bestFit="1" customWidth="1"/>
    <col min="5650" max="5650" width="11.7109375" style="446" customWidth="1"/>
    <col min="5651" max="5651" width="0" style="446" hidden="1" customWidth="1"/>
    <col min="5652" max="5652" width="3.7109375" style="446" customWidth="1"/>
    <col min="5653" max="5653" width="11.140625" style="446" bestFit="1" customWidth="1"/>
    <col min="5654" max="5881" width="10.5703125" style="446"/>
    <col min="5882" max="5889" width="0" style="446" hidden="1" customWidth="1"/>
    <col min="5890" max="5892" width="3.7109375" style="446" customWidth="1"/>
    <col min="5893" max="5893" width="12.7109375" style="446" customWidth="1"/>
    <col min="5894" max="5894" width="47.42578125" style="446" customWidth="1"/>
    <col min="5895" max="5903" width="0" style="446" hidden="1" customWidth="1"/>
    <col min="5904" max="5904" width="11.7109375" style="446" customWidth="1"/>
    <col min="5905" max="5905" width="6.42578125" style="446" bestFit="1" customWidth="1"/>
    <col min="5906" max="5906" width="11.7109375" style="446" customWidth="1"/>
    <col min="5907" max="5907" width="0" style="446" hidden="1" customWidth="1"/>
    <col min="5908" max="5908" width="3.7109375" style="446" customWidth="1"/>
    <col min="5909" max="5909" width="11.140625" style="446" bestFit="1" customWidth="1"/>
    <col min="5910" max="6137" width="10.5703125" style="446"/>
    <col min="6138" max="6145" width="0" style="446" hidden="1" customWidth="1"/>
    <col min="6146" max="6148" width="3.7109375" style="446" customWidth="1"/>
    <col min="6149" max="6149" width="12.7109375" style="446" customWidth="1"/>
    <col min="6150" max="6150" width="47.42578125" style="446" customWidth="1"/>
    <col min="6151" max="6159" width="0" style="446" hidden="1" customWidth="1"/>
    <col min="6160" max="6160" width="11.7109375" style="446" customWidth="1"/>
    <col min="6161" max="6161" width="6.42578125" style="446" bestFit="1" customWidth="1"/>
    <col min="6162" max="6162" width="11.7109375" style="446" customWidth="1"/>
    <col min="6163" max="6163" width="0" style="446" hidden="1" customWidth="1"/>
    <col min="6164" max="6164" width="3.7109375" style="446" customWidth="1"/>
    <col min="6165" max="6165" width="11.140625" style="446" bestFit="1" customWidth="1"/>
    <col min="6166" max="6393" width="10.5703125" style="446"/>
    <col min="6394" max="6401" width="0" style="446" hidden="1" customWidth="1"/>
    <col min="6402" max="6404" width="3.7109375" style="446" customWidth="1"/>
    <col min="6405" max="6405" width="12.7109375" style="446" customWidth="1"/>
    <col min="6406" max="6406" width="47.42578125" style="446" customWidth="1"/>
    <col min="6407" max="6415" width="0" style="446" hidden="1" customWidth="1"/>
    <col min="6416" max="6416" width="11.7109375" style="446" customWidth="1"/>
    <col min="6417" max="6417" width="6.42578125" style="446" bestFit="1" customWidth="1"/>
    <col min="6418" max="6418" width="11.7109375" style="446" customWidth="1"/>
    <col min="6419" max="6419" width="0" style="446" hidden="1" customWidth="1"/>
    <col min="6420" max="6420" width="3.7109375" style="446" customWidth="1"/>
    <col min="6421" max="6421" width="11.140625" style="446" bestFit="1" customWidth="1"/>
    <col min="6422" max="6649" width="10.5703125" style="446"/>
    <col min="6650" max="6657" width="0" style="446" hidden="1" customWidth="1"/>
    <col min="6658" max="6660" width="3.7109375" style="446" customWidth="1"/>
    <col min="6661" max="6661" width="12.7109375" style="446" customWidth="1"/>
    <col min="6662" max="6662" width="47.42578125" style="446" customWidth="1"/>
    <col min="6663" max="6671" width="0" style="446" hidden="1" customWidth="1"/>
    <col min="6672" max="6672" width="11.7109375" style="446" customWidth="1"/>
    <col min="6673" max="6673" width="6.42578125" style="446" bestFit="1" customWidth="1"/>
    <col min="6674" max="6674" width="11.7109375" style="446" customWidth="1"/>
    <col min="6675" max="6675" width="0" style="446" hidden="1" customWidth="1"/>
    <col min="6676" max="6676" width="3.7109375" style="446" customWidth="1"/>
    <col min="6677" max="6677" width="11.140625" style="446" bestFit="1" customWidth="1"/>
    <col min="6678" max="6905" width="10.5703125" style="446"/>
    <col min="6906" max="6913" width="0" style="446" hidden="1" customWidth="1"/>
    <col min="6914" max="6916" width="3.7109375" style="446" customWidth="1"/>
    <col min="6917" max="6917" width="12.7109375" style="446" customWidth="1"/>
    <col min="6918" max="6918" width="47.42578125" style="446" customWidth="1"/>
    <col min="6919" max="6927" width="0" style="446" hidden="1" customWidth="1"/>
    <col min="6928" max="6928" width="11.7109375" style="446" customWidth="1"/>
    <col min="6929" max="6929" width="6.42578125" style="446" bestFit="1" customWidth="1"/>
    <col min="6930" max="6930" width="11.7109375" style="446" customWidth="1"/>
    <col min="6931" max="6931" width="0" style="446" hidden="1" customWidth="1"/>
    <col min="6932" max="6932" width="3.7109375" style="446" customWidth="1"/>
    <col min="6933" max="6933" width="11.140625" style="446" bestFit="1" customWidth="1"/>
    <col min="6934" max="7161" width="10.5703125" style="446"/>
    <col min="7162" max="7169" width="0" style="446" hidden="1" customWidth="1"/>
    <col min="7170" max="7172" width="3.7109375" style="446" customWidth="1"/>
    <col min="7173" max="7173" width="12.7109375" style="446" customWidth="1"/>
    <col min="7174" max="7174" width="47.42578125" style="446" customWidth="1"/>
    <col min="7175" max="7183" width="0" style="446" hidden="1" customWidth="1"/>
    <col min="7184" max="7184" width="11.7109375" style="446" customWidth="1"/>
    <col min="7185" max="7185" width="6.42578125" style="446" bestFit="1" customWidth="1"/>
    <col min="7186" max="7186" width="11.7109375" style="446" customWidth="1"/>
    <col min="7187" max="7187" width="0" style="446" hidden="1" customWidth="1"/>
    <col min="7188" max="7188" width="3.7109375" style="446" customWidth="1"/>
    <col min="7189" max="7189" width="11.140625" style="446" bestFit="1" customWidth="1"/>
    <col min="7190" max="7417" width="10.5703125" style="446"/>
    <col min="7418" max="7425" width="0" style="446" hidden="1" customWidth="1"/>
    <col min="7426" max="7428" width="3.7109375" style="446" customWidth="1"/>
    <col min="7429" max="7429" width="12.7109375" style="446" customWidth="1"/>
    <col min="7430" max="7430" width="47.42578125" style="446" customWidth="1"/>
    <col min="7431" max="7439" width="0" style="446" hidden="1" customWidth="1"/>
    <col min="7440" max="7440" width="11.7109375" style="446" customWidth="1"/>
    <col min="7441" max="7441" width="6.42578125" style="446" bestFit="1" customWidth="1"/>
    <col min="7442" max="7442" width="11.7109375" style="446" customWidth="1"/>
    <col min="7443" max="7443" width="0" style="446" hidden="1" customWidth="1"/>
    <col min="7444" max="7444" width="3.7109375" style="446" customWidth="1"/>
    <col min="7445" max="7445" width="11.140625" style="446" bestFit="1" customWidth="1"/>
    <col min="7446" max="7673" width="10.5703125" style="446"/>
    <col min="7674" max="7681" width="0" style="446" hidden="1" customWidth="1"/>
    <col min="7682" max="7684" width="3.7109375" style="446" customWidth="1"/>
    <col min="7685" max="7685" width="12.7109375" style="446" customWidth="1"/>
    <col min="7686" max="7686" width="47.42578125" style="446" customWidth="1"/>
    <col min="7687" max="7695" width="0" style="446" hidden="1" customWidth="1"/>
    <col min="7696" max="7696" width="11.7109375" style="446" customWidth="1"/>
    <col min="7697" max="7697" width="6.42578125" style="446" bestFit="1" customWidth="1"/>
    <col min="7698" max="7698" width="11.7109375" style="446" customWidth="1"/>
    <col min="7699" max="7699" width="0" style="446" hidden="1" customWidth="1"/>
    <col min="7700" max="7700" width="3.7109375" style="446" customWidth="1"/>
    <col min="7701" max="7701" width="11.140625" style="446" bestFit="1" customWidth="1"/>
    <col min="7702" max="7929" width="10.5703125" style="446"/>
    <col min="7930" max="7937" width="0" style="446" hidden="1" customWidth="1"/>
    <col min="7938" max="7940" width="3.7109375" style="446" customWidth="1"/>
    <col min="7941" max="7941" width="12.7109375" style="446" customWidth="1"/>
    <col min="7942" max="7942" width="47.42578125" style="446" customWidth="1"/>
    <col min="7943" max="7951" width="0" style="446" hidden="1" customWidth="1"/>
    <col min="7952" max="7952" width="11.7109375" style="446" customWidth="1"/>
    <col min="7953" max="7953" width="6.42578125" style="446" bestFit="1" customWidth="1"/>
    <col min="7954" max="7954" width="11.7109375" style="446" customWidth="1"/>
    <col min="7955" max="7955" width="0" style="446" hidden="1" customWidth="1"/>
    <col min="7956" max="7956" width="3.7109375" style="446" customWidth="1"/>
    <col min="7957" max="7957" width="11.140625" style="446" bestFit="1" customWidth="1"/>
    <col min="7958" max="8185" width="10.5703125" style="446"/>
    <col min="8186" max="8193" width="0" style="446" hidden="1" customWidth="1"/>
    <col min="8194" max="8196" width="3.7109375" style="446" customWidth="1"/>
    <col min="8197" max="8197" width="12.7109375" style="446" customWidth="1"/>
    <col min="8198" max="8198" width="47.42578125" style="446" customWidth="1"/>
    <col min="8199" max="8207" width="0" style="446" hidden="1" customWidth="1"/>
    <col min="8208" max="8208" width="11.7109375" style="446" customWidth="1"/>
    <col min="8209" max="8209" width="6.42578125" style="446" bestFit="1" customWidth="1"/>
    <col min="8210" max="8210" width="11.7109375" style="446" customWidth="1"/>
    <col min="8211" max="8211" width="0" style="446" hidden="1" customWidth="1"/>
    <col min="8212" max="8212" width="3.7109375" style="446" customWidth="1"/>
    <col min="8213" max="8213" width="11.140625" style="446" bestFit="1" customWidth="1"/>
    <col min="8214" max="8441" width="10.5703125" style="446"/>
    <col min="8442" max="8449" width="0" style="446" hidden="1" customWidth="1"/>
    <col min="8450" max="8452" width="3.7109375" style="446" customWidth="1"/>
    <col min="8453" max="8453" width="12.7109375" style="446" customWidth="1"/>
    <col min="8454" max="8454" width="47.42578125" style="446" customWidth="1"/>
    <col min="8455" max="8463" width="0" style="446" hidden="1" customWidth="1"/>
    <col min="8464" max="8464" width="11.7109375" style="446" customWidth="1"/>
    <col min="8465" max="8465" width="6.42578125" style="446" bestFit="1" customWidth="1"/>
    <col min="8466" max="8466" width="11.7109375" style="446" customWidth="1"/>
    <col min="8467" max="8467" width="0" style="446" hidden="1" customWidth="1"/>
    <col min="8468" max="8468" width="3.7109375" style="446" customWidth="1"/>
    <col min="8469" max="8469" width="11.140625" style="446" bestFit="1" customWidth="1"/>
    <col min="8470" max="8697" width="10.5703125" style="446"/>
    <col min="8698" max="8705" width="0" style="446" hidden="1" customWidth="1"/>
    <col min="8706" max="8708" width="3.7109375" style="446" customWidth="1"/>
    <col min="8709" max="8709" width="12.7109375" style="446" customWidth="1"/>
    <col min="8710" max="8710" width="47.42578125" style="446" customWidth="1"/>
    <col min="8711" max="8719" width="0" style="446" hidden="1" customWidth="1"/>
    <col min="8720" max="8720" width="11.7109375" style="446" customWidth="1"/>
    <col min="8721" max="8721" width="6.42578125" style="446" bestFit="1" customWidth="1"/>
    <col min="8722" max="8722" width="11.7109375" style="446" customWidth="1"/>
    <col min="8723" max="8723" width="0" style="446" hidden="1" customWidth="1"/>
    <col min="8724" max="8724" width="3.7109375" style="446" customWidth="1"/>
    <col min="8725" max="8725" width="11.140625" style="446" bestFit="1" customWidth="1"/>
    <col min="8726" max="8953" width="10.5703125" style="446"/>
    <col min="8954" max="8961" width="0" style="446" hidden="1" customWidth="1"/>
    <col min="8962" max="8964" width="3.7109375" style="446" customWidth="1"/>
    <col min="8965" max="8965" width="12.7109375" style="446" customWidth="1"/>
    <col min="8966" max="8966" width="47.42578125" style="446" customWidth="1"/>
    <col min="8967" max="8975" width="0" style="446" hidden="1" customWidth="1"/>
    <col min="8976" max="8976" width="11.7109375" style="446" customWidth="1"/>
    <col min="8977" max="8977" width="6.42578125" style="446" bestFit="1" customWidth="1"/>
    <col min="8978" max="8978" width="11.7109375" style="446" customWidth="1"/>
    <col min="8979" max="8979" width="0" style="446" hidden="1" customWidth="1"/>
    <col min="8980" max="8980" width="3.7109375" style="446" customWidth="1"/>
    <col min="8981" max="8981" width="11.140625" style="446" bestFit="1" customWidth="1"/>
    <col min="8982" max="9209" width="10.5703125" style="446"/>
    <col min="9210" max="9217" width="0" style="446" hidden="1" customWidth="1"/>
    <col min="9218" max="9220" width="3.7109375" style="446" customWidth="1"/>
    <col min="9221" max="9221" width="12.7109375" style="446" customWidth="1"/>
    <col min="9222" max="9222" width="47.42578125" style="446" customWidth="1"/>
    <col min="9223" max="9231" width="0" style="446" hidden="1" customWidth="1"/>
    <col min="9232" max="9232" width="11.7109375" style="446" customWidth="1"/>
    <col min="9233" max="9233" width="6.42578125" style="446" bestFit="1" customWidth="1"/>
    <col min="9234" max="9234" width="11.7109375" style="446" customWidth="1"/>
    <col min="9235" max="9235" width="0" style="446" hidden="1" customWidth="1"/>
    <col min="9236" max="9236" width="3.7109375" style="446" customWidth="1"/>
    <col min="9237" max="9237" width="11.140625" style="446" bestFit="1" customWidth="1"/>
    <col min="9238" max="9465" width="10.5703125" style="446"/>
    <col min="9466" max="9473" width="0" style="446" hidden="1" customWidth="1"/>
    <col min="9474" max="9476" width="3.7109375" style="446" customWidth="1"/>
    <col min="9477" max="9477" width="12.7109375" style="446" customWidth="1"/>
    <col min="9478" max="9478" width="47.42578125" style="446" customWidth="1"/>
    <col min="9479" max="9487" width="0" style="446" hidden="1" customWidth="1"/>
    <col min="9488" max="9488" width="11.7109375" style="446" customWidth="1"/>
    <col min="9489" max="9489" width="6.42578125" style="446" bestFit="1" customWidth="1"/>
    <col min="9490" max="9490" width="11.7109375" style="446" customWidth="1"/>
    <col min="9491" max="9491" width="0" style="446" hidden="1" customWidth="1"/>
    <col min="9492" max="9492" width="3.7109375" style="446" customWidth="1"/>
    <col min="9493" max="9493" width="11.140625" style="446" bestFit="1" customWidth="1"/>
    <col min="9494" max="9721" width="10.5703125" style="446"/>
    <col min="9722" max="9729" width="0" style="446" hidden="1" customWidth="1"/>
    <col min="9730" max="9732" width="3.7109375" style="446" customWidth="1"/>
    <col min="9733" max="9733" width="12.7109375" style="446" customWidth="1"/>
    <col min="9734" max="9734" width="47.42578125" style="446" customWidth="1"/>
    <col min="9735" max="9743" width="0" style="446" hidden="1" customWidth="1"/>
    <col min="9744" max="9744" width="11.7109375" style="446" customWidth="1"/>
    <col min="9745" max="9745" width="6.42578125" style="446" bestFit="1" customWidth="1"/>
    <col min="9746" max="9746" width="11.7109375" style="446" customWidth="1"/>
    <col min="9747" max="9747" width="0" style="446" hidden="1" customWidth="1"/>
    <col min="9748" max="9748" width="3.7109375" style="446" customWidth="1"/>
    <col min="9749" max="9749" width="11.140625" style="446" bestFit="1" customWidth="1"/>
    <col min="9750" max="9977" width="10.5703125" style="446"/>
    <col min="9978" max="9985" width="0" style="446" hidden="1" customWidth="1"/>
    <col min="9986" max="9988" width="3.7109375" style="446" customWidth="1"/>
    <col min="9989" max="9989" width="12.7109375" style="446" customWidth="1"/>
    <col min="9990" max="9990" width="47.42578125" style="446" customWidth="1"/>
    <col min="9991" max="9999" width="0" style="446" hidden="1" customWidth="1"/>
    <col min="10000" max="10000" width="11.7109375" style="446" customWidth="1"/>
    <col min="10001" max="10001" width="6.42578125" style="446" bestFit="1" customWidth="1"/>
    <col min="10002" max="10002" width="11.7109375" style="446" customWidth="1"/>
    <col min="10003" max="10003" width="0" style="446" hidden="1" customWidth="1"/>
    <col min="10004" max="10004" width="3.7109375" style="446" customWidth="1"/>
    <col min="10005" max="10005" width="11.140625" style="446" bestFit="1" customWidth="1"/>
    <col min="10006" max="10233" width="10.5703125" style="446"/>
    <col min="10234" max="10241" width="0" style="446" hidden="1" customWidth="1"/>
    <col min="10242" max="10244" width="3.7109375" style="446" customWidth="1"/>
    <col min="10245" max="10245" width="12.7109375" style="446" customWidth="1"/>
    <col min="10246" max="10246" width="47.42578125" style="446" customWidth="1"/>
    <col min="10247" max="10255" width="0" style="446" hidden="1" customWidth="1"/>
    <col min="10256" max="10256" width="11.7109375" style="446" customWidth="1"/>
    <col min="10257" max="10257" width="6.42578125" style="446" bestFit="1" customWidth="1"/>
    <col min="10258" max="10258" width="11.7109375" style="446" customWidth="1"/>
    <col min="10259" max="10259" width="0" style="446" hidden="1" customWidth="1"/>
    <col min="10260" max="10260" width="3.7109375" style="446" customWidth="1"/>
    <col min="10261" max="10261" width="11.140625" style="446" bestFit="1" customWidth="1"/>
    <col min="10262" max="10489" width="10.5703125" style="446"/>
    <col min="10490" max="10497" width="0" style="446" hidden="1" customWidth="1"/>
    <col min="10498" max="10500" width="3.7109375" style="446" customWidth="1"/>
    <col min="10501" max="10501" width="12.7109375" style="446" customWidth="1"/>
    <col min="10502" max="10502" width="47.42578125" style="446" customWidth="1"/>
    <col min="10503" max="10511" width="0" style="446" hidden="1" customWidth="1"/>
    <col min="10512" max="10512" width="11.7109375" style="446" customWidth="1"/>
    <col min="10513" max="10513" width="6.42578125" style="446" bestFit="1" customWidth="1"/>
    <col min="10514" max="10514" width="11.7109375" style="446" customWidth="1"/>
    <col min="10515" max="10515" width="0" style="446" hidden="1" customWidth="1"/>
    <col min="10516" max="10516" width="3.7109375" style="446" customWidth="1"/>
    <col min="10517" max="10517" width="11.140625" style="446" bestFit="1" customWidth="1"/>
    <col min="10518" max="10745" width="10.5703125" style="446"/>
    <col min="10746" max="10753" width="0" style="446" hidden="1" customWidth="1"/>
    <col min="10754" max="10756" width="3.7109375" style="446" customWidth="1"/>
    <col min="10757" max="10757" width="12.7109375" style="446" customWidth="1"/>
    <col min="10758" max="10758" width="47.42578125" style="446" customWidth="1"/>
    <col min="10759" max="10767" width="0" style="446" hidden="1" customWidth="1"/>
    <col min="10768" max="10768" width="11.7109375" style="446" customWidth="1"/>
    <col min="10769" max="10769" width="6.42578125" style="446" bestFit="1" customWidth="1"/>
    <col min="10770" max="10770" width="11.7109375" style="446" customWidth="1"/>
    <col min="10771" max="10771" width="0" style="446" hidden="1" customWidth="1"/>
    <col min="10772" max="10772" width="3.7109375" style="446" customWidth="1"/>
    <col min="10773" max="10773" width="11.140625" style="446" bestFit="1" customWidth="1"/>
    <col min="10774" max="11001" width="10.5703125" style="446"/>
    <col min="11002" max="11009" width="0" style="446" hidden="1" customWidth="1"/>
    <col min="11010" max="11012" width="3.7109375" style="446" customWidth="1"/>
    <col min="11013" max="11013" width="12.7109375" style="446" customWidth="1"/>
    <col min="11014" max="11014" width="47.42578125" style="446" customWidth="1"/>
    <col min="11015" max="11023" width="0" style="446" hidden="1" customWidth="1"/>
    <col min="11024" max="11024" width="11.7109375" style="446" customWidth="1"/>
    <col min="11025" max="11025" width="6.42578125" style="446" bestFit="1" customWidth="1"/>
    <col min="11026" max="11026" width="11.7109375" style="446" customWidth="1"/>
    <col min="11027" max="11027" width="0" style="446" hidden="1" customWidth="1"/>
    <col min="11028" max="11028" width="3.7109375" style="446" customWidth="1"/>
    <col min="11029" max="11029" width="11.140625" style="446" bestFit="1" customWidth="1"/>
    <col min="11030" max="11257" width="10.5703125" style="446"/>
    <col min="11258" max="11265" width="0" style="446" hidden="1" customWidth="1"/>
    <col min="11266" max="11268" width="3.7109375" style="446" customWidth="1"/>
    <col min="11269" max="11269" width="12.7109375" style="446" customWidth="1"/>
    <col min="11270" max="11270" width="47.42578125" style="446" customWidth="1"/>
    <col min="11271" max="11279" width="0" style="446" hidden="1" customWidth="1"/>
    <col min="11280" max="11280" width="11.7109375" style="446" customWidth="1"/>
    <col min="11281" max="11281" width="6.42578125" style="446" bestFit="1" customWidth="1"/>
    <col min="11282" max="11282" width="11.7109375" style="446" customWidth="1"/>
    <col min="11283" max="11283" width="0" style="446" hidden="1" customWidth="1"/>
    <col min="11284" max="11284" width="3.7109375" style="446" customWidth="1"/>
    <col min="11285" max="11285" width="11.140625" style="446" bestFit="1" customWidth="1"/>
    <col min="11286" max="11513" width="10.5703125" style="446"/>
    <col min="11514" max="11521" width="0" style="446" hidden="1" customWidth="1"/>
    <col min="11522" max="11524" width="3.7109375" style="446" customWidth="1"/>
    <col min="11525" max="11525" width="12.7109375" style="446" customWidth="1"/>
    <col min="11526" max="11526" width="47.42578125" style="446" customWidth="1"/>
    <col min="11527" max="11535" width="0" style="446" hidden="1" customWidth="1"/>
    <col min="11536" max="11536" width="11.7109375" style="446" customWidth="1"/>
    <col min="11537" max="11537" width="6.42578125" style="446" bestFit="1" customWidth="1"/>
    <col min="11538" max="11538" width="11.7109375" style="446" customWidth="1"/>
    <col min="11539" max="11539" width="0" style="446" hidden="1" customWidth="1"/>
    <col min="11540" max="11540" width="3.7109375" style="446" customWidth="1"/>
    <col min="11541" max="11541" width="11.140625" style="446" bestFit="1" customWidth="1"/>
    <col min="11542" max="11769" width="10.5703125" style="446"/>
    <col min="11770" max="11777" width="0" style="446" hidden="1" customWidth="1"/>
    <col min="11778" max="11780" width="3.7109375" style="446" customWidth="1"/>
    <col min="11781" max="11781" width="12.7109375" style="446" customWidth="1"/>
    <col min="11782" max="11782" width="47.42578125" style="446" customWidth="1"/>
    <col min="11783" max="11791" width="0" style="446" hidden="1" customWidth="1"/>
    <col min="11792" max="11792" width="11.7109375" style="446" customWidth="1"/>
    <col min="11793" max="11793" width="6.42578125" style="446" bestFit="1" customWidth="1"/>
    <col min="11794" max="11794" width="11.7109375" style="446" customWidth="1"/>
    <col min="11795" max="11795" width="0" style="446" hidden="1" customWidth="1"/>
    <col min="11796" max="11796" width="3.7109375" style="446" customWidth="1"/>
    <col min="11797" max="11797" width="11.140625" style="446" bestFit="1" customWidth="1"/>
    <col min="11798" max="12025" width="10.5703125" style="446"/>
    <col min="12026" max="12033" width="0" style="446" hidden="1" customWidth="1"/>
    <col min="12034" max="12036" width="3.7109375" style="446" customWidth="1"/>
    <col min="12037" max="12037" width="12.7109375" style="446" customWidth="1"/>
    <col min="12038" max="12038" width="47.42578125" style="446" customWidth="1"/>
    <col min="12039" max="12047" width="0" style="446" hidden="1" customWidth="1"/>
    <col min="12048" max="12048" width="11.7109375" style="446" customWidth="1"/>
    <col min="12049" max="12049" width="6.42578125" style="446" bestFit="1" customWidth="1"/>
    <col min="12050" max="12050" width="11.7109375" style="446" customWidth="1"/>
    <col min="12051" max="12051" width="0" style="446" hidden="1" customWidth="1"/>
    <col min="12052" max="12052" width="3.7109375" style="446" customWidth="1"/>
    <col min="12053" max="12053" width="11.140625" style="446" bestFit="1" customWidth="1"/>
    <col min="12054" max="12281" width="10.5703125" style="446"/>
    <col min="12282" max="12289" width="0" style="446" hidden="1" customWidth="1"/>
    <col min="12290" max="12292" width="3.7109375" style="446" customWidth="1"/>
    <col min="12293" max="12293" width="12.7109375" style="446" customWidth="1"/>
    <col min="12294" max="12294" width="47.42578125" style="446" customWidth="1"/>
    <col min="12295" max="12303" width="0" style="446" hidden="1" customWidth="1"/>
    <col min="12304" max="12304" width="11.7109375" style="446" customWidth="1"/>
    <col min="12305" max="12305" width="6.42578125" style="446" bestFit="1" customWidth="1"/>
    <col min="12306" max="12306" width="11.7109375" style="446" customWidth="1"/>
    <col min="12307" max="12307" width="0" style="446" hidden="1" customWidth="1"/>
    <col min="12308" max="12308" width="3.7109375" style="446" customWidth="1"/>
    <col min="12309" max="12309" width="11.140625" style="446" bestFit="1" customWidth="1"/>
    <col min="12310" max="12537" width="10.5703125" style="446"/>
    <col min="12538" max="12545" width="0" style="446" hidden="1" customWidth="1"/>
    <col min="12546" max="12548" width="3.7109375" style="446" customWidth="1"/>
    <col min="12549" max="12549" width="12.7109375" style="446" customWidth="1"/>
    <col min="12550" max="12550" width="47.42578125" style="446" customWidth="1"/>
    <col min="12551" max="12559" width="0" style="446" hidden="1" customWidth="1"/>
    <col min="12560" max="12560" width="11.7109375" style="446" customWidth="1"/>
    <col min="12561" max="12561" width="6.42578125" style="446" bestFit="1" customWidth="1"/>
    <col min="12562" max="12562" width="11.7109375" style="446" customWidth="1"/>
    <col min="12563" max="12563" width="0" style="446" hidden="1" customWidth="1"/>
    <col min="12564" max="12564" width="3.7109375" style="446" customWidth="1"/>
    <col min="12565" max="12565" width="11.140625" style="446" bestFit="1" customWidth="1"/>
    <col min="12566" max="12793" width="10.5703125" style="446"/>
    <col min="12794" max="12801" width="0" style="446" hidden="1" customWidth="1"/>
    <col min="12802" max="12804" width="3.7109375" style="446" customWidth="1"/>
    <col min="12805" max="12805" width="12.7109375" style="446" customWidth="1"/>
    <col min="12806" max="12806" width="47.42578125" style="446" customWidth="1"/>
    <col min="12807" max="12815" width="0" style="446" hidden="1" customWidth="1"/>
    <col min="12816" max="12816" width="11.7109375" style="446" customWidth="1"/>
    <col min="12817" max="12817" width="6.42578125" style="446" bestFit="1" customWidth="1"/>
    <col min="12818" max="12818" width="11.7109375" style="446" customWidth="1"/>
    <col min="12819" max="12819" width="0" style="446" hidden="1" customWidth="1"/>
    <col min="12820" max="12820" width="3.7109375" style="446" customWidth="1"/>
    <col min="12821" max="12821" width="11.140625" style="446" bestFit="1" customWidth="1"/>
    <col min="12822" max="13049" width="10.5703125" style="446"/>
    <col min="13050" max="13057" width="0" style="446" hidden="1" customWidth="1"/>
    <col min="13058" max="13060" width="3.7109375" style="446" customWidth="1"/>
    <col min="13061" max="13061" width="12.7109375" style="446" customWidth="1"/>
    <col min="13062" max="13062" width="47.42578125" style="446" customWidth="1"/>
    <col min="13063" max="13071" width="0" style="446" hidden="1" customWidth="1"/>
    <col min="13072" max="13072" width="11.7109375" style="446" customWidth="1"/>
    <col min="13073" max="13073" width="6.42578125" style="446" bestFit="1" customWidth="1"/>
    <col min="13074" max="13074" width="11.7109375" style="446" customWidth="1"/>
    <col min="13075" max="13075" width="0" style="446" hidden="1" customWidth="1"/>
    <col min="13076" max="13076" width="3.7109375" style="446" customWidth="1"/>
    <col min="13077" max="13077" width="11.140625" style="446" bestFit="1" customWidth="1"/>
    <col min="13078" max="13305" width="10.5703125" style="446"/>
    <col min="13306" max="13313" width="0" style="446" hidden="1" customWidth="1"/>
    <col min="13314" max="13316" width="3.7109375" style="446" customWidth="1"/>
    <col min="13317" max="13317" width="12.7109375" style="446" customWidth="1"/>
    <col min="13318" max="13318" width="47.42578125" style="446" customWidth="1"/>
    <col min="13319" max="13327" width="0" style="446" hidden="1" customWidth="1"/>
    <col min="13328" max="13328" width="11.7109375" style="446" customWidth="1"/>
    <col min="13329" max="13329" width="6.42578125" style="446" bestFit="1" customWidth="1"/>
    <col min="13330" max="13330" width="11.7109375" style="446" customWidth="1"/>
    <col min="13331" max="13331" width="0" style="446" hidden="1" customWidth="1"/>
    <col min="13332" max="13332" width="3.7109375" style="446" customWidth="1"/>
    <col min="13333" max="13333" width="11.140625" style="446" bestFit="1" customWidth="1"/>
    <col min="13334" max="13561" width="10.5703125" style="446"/>
    <col min="13562" max="13569" width="0" style="446" hidden="1" customWidth="1"/>
    <col min="13570" max="13572" width="3.7109375" style="446" customWidth="1"/>
    <col min="13573" max="13573" width="12.7109375" style="446" customWidth="1"/>
    <col min="13574" max="13574" width="47.42578125" style="446" customWidth="1"/>
    <col min="13575" max="13583" width="0" style="446" hidden="1" customWidth="1"/>
    <col min="13584" max="13584" width="11.7109375" style="446" customWidth="1"/>
    <col min="13585" max="13585" width="6.42578125" style="446" bestFit="1" customWidth="1"/>
    <col min="13586" max="13586" width="11.7109375" style="446" customWidth="1"/>
    <col min="13587" max="13587" width="0" style="446" hidden="1" customWidth="1"/>
    <col min="13588" max="13588" width="3.7109375" style="446" customWidth="1"/>
    <col min="13589" max="13589" width="11.140625" style="446" bestFit="1" customWidth="1"/>
    <col min="13590" max="13817" width="10.5703125" style="446"/>
    <col min="13818" max="13825" width="0" style="446" hidden="1" customWidth="1"/>
    <col min="13826" max="13828" width="3.7109375" style="446" customWidth="1"/>
    <col min="13829" max="13829" width="12.7109375" style="446" customWidth="1"/>
    <col min="13830" max="13830" width="47.42578125" style="446" customWidth="1"/>
    <col min="13831" max="13839" width="0" style="446" hidden="1" customWidth="1"/>
    <col min="13840" max="13840" width="11.7109375" style="446" customWidth="1"/>
    <col min="13841" max="13841" width="6.42578125" style="446" bestFit="1" customWidth="1"/>
    <col min="13842" max="13842" width="11.7109375" style="446" customWidth="1"/>
    <col min="13843" max="13843" width="0" style="446" hidden="1" customWidth="1"/>
    <col min="13844" max="13844" width="3.7109375" style="446" customWidth="1"/>
    <col min="13845" max="13845" width="11.140625" style="446" bestFit="1" customWidth="1"/>
    <col min="13846" max="14073" width="10.5703125" style="446"/>
    <col min="14074" max="14081" width="0" style="446" hidden="1" customWidth="1"/>
    <col min="14082" max="14084" width="3.7109375" style="446" customWidth="1"/>
    <col min="14085" max="14085" width="12.7109375" style="446" customWidth="1"/>
    <col min="14086" max="14086" width="47.42578125" style="446" customWidth="1"/>
    <col min="14087" max="14095" width="0" style="446" hidden="1" customWidth="1"/>
    <col min="14096" max="14096" width="11.7109375" style="446" customWidth="1"/>
    <col min="14097" max="14097" width="6.42578125" style="446" bestFit="1" customWidth="1"/>
    <col min="14098" max="14098" width="11.7109375" style="446" customWidth="1"/>
    <col min="14099" max="14099" width="0" style="446" hidden="1" customWidth="1"/>
    <col min="14100" max="14100" width="3.7109375" style="446" customWidth="1"/>
    <col min="14101" max="14101" width="11.140625" style="446" bestFit="1" customWidth="1"/>
    <col min="14102" max="14329" width="10.5703125" style="446"/>
    <col min="14330" max="14337" width="0" style="446" hidden="1" customWidth="1"/>
    <col min="14338" max="14340" width="3.7109375" style="446" customWidth="1"/>
    <col min="14341" max="14341" width="12.7109375" style="446" customWidth="1"/>
    <col min="14342" max="14342" width="47.42578125" style="446" customWidth="1"/>
    <col min="14343" max="14351" width="0" style="446" hidden="1" customWidth="1"/>
    <col min="14352" max="14352" width="11.7109375" style="446" customWidth="1"/>
    <col min="14353" max="14353" width="6.42578125" style="446" bestFit="1" customWidth="1"/>
    <col min="14354" max="14354" width="11.7109375" style="446" customWidth="1"/>
    <col min="14355" max="14355" width="0" style="446" hidden="1" customWidth="1"/>
    <col min="14356" max="14356" width="3.7109375" style="446" customWidth="1"/>
    <col min="14357" max="14357" width="11.140625" style="446" bestFit="1" customWidth="1"/>
    <col min="14358" max="14585" width="10.5703125" style="446"/>
    <col min="14586" max="14593" width="0" style="446" hidden="1" customWidth="1"/>
    <col min="14594" max="14596" width="3.7109375" style="446" customWidth="1"/>
    <col min="14597" max="14597" width="12.7109375" style="446" customWidth="1"/>
    <col min="14598" max="14598" width="47.42578125" style="446" customWidth="1"/>
    <col min="14599" max="14607" width="0" style="446" hidden="1" customWidth="1"/>
    <col min="14608" max="14608" width="11.7109375" style="446" customWidth="1"/>
    <col min="14609" max="14609" width="6.42578125" style="446" bestFit="1" customWidth="1"/>
    <col min="14610" max="14610" width="11.7109375" style="446" customWidth="1"/>
    <col min="14611" max="14611" width="0" style="446" hidden="1" customWidth="1"/>
    <col min="14612" max="14612" width="3.7109375" style="446" customWidth="1"/>
    <col min="14613" max="14613" width="11.140625" style="446" bestFit="1" customWidth="1"/>
    <col min="14614" max="14841" width="10.5703125" style="446"/>
    <col min="14842" max="14849" width="0" style="446" hidden="1" customWidth="1"/>
    <col min="14850" max="14852" width="3.7109375" style="446" customWidth="1"/>
    <col min="14853" max="14853" width="12.7109375" style="446" customWidth="1"/>
    <col min="14854" max="14854" width="47.42578125" style="446" customWidth="1"/>
    <col min="14855" max="14863" width="0" style="446" hidden="1" customWidth="1"/>
    <col min="14864" max="14864" width="11.7109375" style="446" customWidth="1"/>
    <col min="14865" max="14865" width="6.42578125" style="446" bestFit="1" customWidth="1"/>
    <col min="14866" max="14866" width="11.7109375" style="446" customWidth="1"/>
    <col min="14867" max="14867" width="0" style="446" hidden="1" customWidth="1"/>
    <col min="14868" max="14868" width="3.7109375" style="446" customWidth="1"/>
    <col min="14869" max="14869" width="11.140625" style="446" bestFit="1" customWidth="1"/>
    <col min="14870" max="15097" width="10.5703125" style="446"/>
    <col min="15098" max="15105" width="0" style="446" hidden="1" customWidth="1"/>
    <col min="15106" max="15108" width="3.7109375" style="446" customWidth="1"/>
    <col min="15109" max="15109" width="12.7109375" style="446" customWidth="1"/>
    <col min="15110" max="15110" width="47.42578125" style="446" customWidth="1"/>
    <col min="15111" max="15119" width="0" style="446" hidden="1" customWidth="1"/>
    <col min="15120" max="15120" width="11.7109375" style="446" customWidth="1"/>
    <col min="15121" max="15121" width="6.42578125" style="446" bestFit="1" customWidth="1"/>
    <col min="15122" max="15122" width="11.7109375" style="446" customWidth="1"/>
    <col min="15123" max="15123" width="0" style="446" hidden="1" customWidth="1"/>
    <col min="15124" max="15124" width="3.7109375" style="446" customWidth="1"/>
    <col min="15125" max="15125" width="11.140625" style="446" bestFit="1" customWidth="1"/>
    <col min="15126" max="15353" width="10.5703125" style="446"/>
    <col min="15354" max="15361" width="0" style="446" hidden="1" customWidth="1"/>
    <col min="15362" max="15364" width="3.7109375" style="446" customWidth="1"/>
    <col min="15365" max="15365" width="12.7109375" style="446" customWidth="1"/>
    <col min="15366" max="15366" width="47.42578125" style="446" customWidth="1"/>
    <col min="15367" max="15375" width="0" style="446" hidden="1" customWidth="1"/>
    <col min="15376" max="15376" width="11.7109375" style="446" customWidth="1"/>
    <col min="15377" max="15377" width="6.42578125" style="446" bestFit="1" customWidth="1"/>
    <col min="15378" max="15378" width="11.7109375" style="446" customWidth="1"/>
    <col min="15379" max="15379" width="0" style="446" hidden="1" customWidth="1"/>
    <col min="15380" max="15380" width="3.7109375" style="446" customWidth="1"/>
    <col min="15381" max="15381" width="11.140625" style="446" bestFit="1" customWidth="1"/>
    <col min="15382" max="15609" width="10.5703125" style="446"/>
    <col min="15610" max="15617" width="0" style="446" hidden="1" customWidth="1"/>
    <col min="15618" max="15620" width="3.7109375" style="446" customWidth="1"/>
    <col min="15621" max="15621" width="12.7109375" style="446" customWidth="1"/>
    <col min="15622" max="15622" width="47.42578125" style="446" customWidth="1"/>
    <col min="15623" max="15631" width="0" style="446" hidden="1" customWidth="1"/>
    <col min="15632" max="15632" width="11.7109375" style="446" customWidth="1"/>
    <col min="15633" max="15633" width="6.42578125" style="446" bestFit="1" customWidth="1"/>
    <col min="15634" max="15634" width="11.7109375" style="446" customWidth="1"/>
    <col min="15635" max="15635" width="0" style="446" hidden="1" customWidth="1"/>
    <col min="15636" max="15636" width="3.7109375" style="446" customWidth="1"/>
    <col min="15637" max="15637" width="11.140625" style="446" bestFit="1" customWidth="1"/>
    <col min="15638" max="15865" width="10.5703125" style="446"/>
    <col min="15866" max="15873" width="0" style="446" hidden="1" customWidth="1"/>
    <col min="15874" max="15876" width="3.7109375" style="446" customWidth="1"/>
    <col min="15877" max="15877" width="12.7109375" style="446" customWidth="1"/>
    <col min="15878" max="15878" width="47.42578125" style="446" customWidth="1"/>
    <col min="15879" max="15887" width="0" style="446" hidden="1" customWidth="1"/>
    <col min="15888" max="15888" width="11.7109375" style="446" customWidth="1"/>
    <col min="15889" max="15889" width="6.42578125" style="446" bestFit="1" customWidth="1"/>
    <col min="15890" max="15890" width="11.7109375" style="446" customWidth="1"/>
    <col min="15891" max="15891" width="0" style="446" hidden="1" customWidth="1"/>
    <col min="15892" max="15892" width="3.7109375" style="446" customWidth="1"/>
    <col min="15893" max="15893" width="11.140625" style="446" bestFit="1" customWidth="1"/>
    <col min="15894" max="16121" width="10.5703125" style="446"/>
    <col min="16122" max="16129" width="0" style="446" hidden="1" customWidth="1"/>
    <col min="16130" max="16132" width="3.7109375" style="446" customWidth="1"/>
    <col min="16133" max="16133" width="12.7109375" style="446" customWidth="1"/>
    <col min="16134" max="16134" width="47.42578125" style="446" customWidth="1"/>
    <col min="16135" max="16143" width="0" style="446" hidden="1" customWidth="1"/>
    <col min="16144" max="16144" width="11.7109375" style="446" customWidth="1"/>
    <col min="16145" max="16145" width="6.42578125" style="446" bestFit="1" customWidth="1"/>
    <col min="16146" max="16146" width="11.7109375" style="446" customWidth="1"/>
    <col min="16147" max="16147" width="0" style="446" hidden="1" customWidth="1"/>
    <col min="16148" max="16148" width="3.7109375" style="446" customWidth="1"/>
    <col min="16149" max="16149" width="11.140625" style="446" bestFit="1" customWidth="1"/>
    <col min="16150"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54"/>
      <c r="V4" s="454"/>
      <c r="W4" s="454"/>
      <c r="X4" s="454"/>
      <c r="Y4" s="454"/>
      <c r="Z4" s="447"/>
    </row>
    <row r="5" spans="1:33" ht="26.1" customHeight="1">
      <c r="J5" s="451"/>
      <c r="K5" s="451"/>
      <c r="L5" s="1292" t="s">
        <v>735</v>
      </c>
      <c r="M5" s="1292"/>
      <c r="N5" s="1292"/>
      <c r="O5" s="1292"/>
      <c r="P5" s="1292"/>
      <c r="Q5" s="1292"/>
      <c r="R5" s="1292"/>
      <c r="S5" s="1292"/>
      <c r="T5" s="1292"/>
      <c r="U5" s="548"/>
      <c r="V5" s="493"/>
      <c r="W5" s="493"/>
      <c r="X5" s="554"/>
      <c r="Y5" s="554"/>
      <c r="Z5" s="467"/>
    </row>
    <row r="6" spans="1:33" ht="3" customHeight="1">
      <c r="J6" s="451"/>
      <c r="K6" s="451"/>
      <c r="L6" s="447"/>
      <c r="M6" s="447"/>
      <c r="N6" s="447"/>
      <c r="O6" s="450"/>
      <c r="P6" s="450"/>
      <c r="Q6" s="450"/>
      <c r="R6" s="450"/>
      <c r="S6" s="450"/>
      <c r="T6" s="450"/>
      <c r="U6" s="447"/>
      <c r="V6" s="447"/>
    </row>
    <row r="7" spans="1:33" s="746" customFormat="1" ht="5.25" hidden="1">
      <c r="A7" s="1121"/>
      <c r="B7" s="1121"/>
      <c r="C7" s="1121"/>
      <c r="D7" s="1121"/>
      <c r="E7" s="1121"/>
      <c r="F7" s="1121"/>
      <c r="G7" s="1121"/>
      <c r="H7" s="1121"/>
      <c r="L7" s="1171"/>
      <c r="M7" s="1046"/>
      <c r="O7" s="1298"/>
      <c r="P7" s="1298"/>
      <c r="Q7" s="1298"/>
      <c r="R7" s="1298"/>
      <c r="S7" s="1298"/>
      <c r="T7" s="1298"/>
      <c r="U7" s="780"/>
      <c r="V7" s="780"/>
      <c r="X7" s="1121"/>
      <c r="Y7" s="1121"/>
      <c r="Z7" s="1121"/>
      <c r="AA7" s="1121"/>
      <c r="AB7" s="1121"/>
    </row>
    <row r="8" spans="1:33" s="461" customFormat="1" ht="18.75">
      <c r="A8" s="475"/>
      <c r="B8" s="475"/>
      <c r="C8" s="475"/>
      <c r="D8" s="475"/>
      <c r="E8" s="475"/>
      <c r="F8" s="475"/>
      <c r="G8" s="475"/>
      <c r="H8" s="475"/>
      <c r="L8" s="469"/>
      <c r="M8" s="586" t="str">
        <f>"Дата подачи заявления об "&amp;IF(datePr_ch="","утверждении","изменении") &amp; " тарифов"</f>
        <v>Дата подачи заявления об утверждении тарифов</v>
      </c>
      <c r="N8" s="1125"/>
      <c r="O8" s="1299" t="str">
        <f>IF(datePr_ch="",IF(datePr="","",datePr),datePr_ch)</f>
        <v>29.04.2022</v>
      </c>
      <c r="P8" s="1299"/>
      <c r="Q8" s="1299"/>
      <c r="R8" s="1299"/>
      <c r="S8" s="1299"/>
      <c r="T8" s="1299"/>
      <c r="U8" s="635"/>
      <c r="V8" s="456"/>
      <c r="AC8" s="475"/>
      <c r="AD8" s="475"/>
      <c r="AE8" s="475"/>
      <c r="AF8" s="475"/>
      <c r="AG8" s="475"/>
    </row>
    <row r="9" spans="1:33"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299" t="str">
        <f>IF(numberPr_ch="",IF(numberPr="","",numberPr),numberPr_ch)</f>
        <v>№2869/05-02, Вх.№3988</v>
      </c>
      <c r="P9" s="1299"/>
      <c r="Q9" s="1299"/>
      <c r="R9" s="1299"/>
      <c r="S9" s="1299"/>
      <c r="T9" s="1299"/>
      <c r="U9" s="635"/>
      <c r="V9" s="456"/>
      <c r="AC9" s="475"/>
      <c r="AD9" s="475"/>
      <c r="AE9" s="475"/>
      <c r="AF9" s="475"/>
      <c r="AG9" s="475"/>
    </row>
    <row r="10" spans="1:33" s="746" customFormat="1" ht="5.25" hidden="1">
      <c r="A10" s="1121"/>
      <c r="B10" s="1121"/>
      <c r="C10" s="1121"/>
      <c r="D10" s="1121"/>
      <c r="E10" s="1121"/>
      <c r="F10" s="1121"/>
      <c r="G10" s="1121"/>
      <c r="H10" s="1121"/>
      <c r="L10" s="1171"/>
      <c r="M10" s="1046"/>
      <c r="O10" s="1298"/>
      <c r="P10" s="1298"/>
      <c r="Q10" s="1298"/>
      <c r="R10" s="1298"/>
      <c r="S10" s="1298"/>
      <c r="T10" s="1298"/>
      <c r="U10" s="780"/>
      <c r="V10" s="780"/>
      <c r="X10" s="1121"/>
      <c r="Y10" s="1121"/>
      <c r="Z10" s="1121"/>
      <c r="AA10" s="1121"/>
      <c r="AB10" s="1121"/>
    </row>
    <row r="11" spans="1:33" s="461" customFormat="1" ht="11.25" hidden="1">
      <c r="A11" s="475"/>
      <c r="B11" s="475"/>
      <c r="C11" s="475"/>
      <c r="D11" s="475"/>
      <c r="E11" s="475"/>
      <c r="F11" s="475"/>
      <c r="G11" s="475"/>
      <c r="H11" s="475"/>
      <c r="L11" s="522"/>
      <c r="M11" s="522"/>
      <c r="N11" s="536"/>
      <c r="O11" s="551"/>
      <c r="P11" s="551"/>
      <c r="Q11" s="551"/>
      <c r="R11" s="551"/>
      <c r="S11" s="551"/>
      <c r="T11" s="551"/>
      <c r="U11" s="456"/>
      <c r="V11" s="456"/>
      <c r="Z11" s="473" t="s">
        <v>371</v>
      </c>
      <c r="AC11" s="475"/>
      <c r="AD11" s="475"/>
      <c r="AE11" s="475"/>
      <c r="AF11" s="475"/>
      <c r="AG11" s="475"/>
    </row>
    <row r="12" spans="1:33">
      <c r="J12" s="451"/>
      <c r="K12" s="451"/>
      <c r="L12" s="447"/>
      <c r="M12" s="447"/>
      <c r="N12" s="447"/>
      <c r="O12" s="1319"/>
      <c r="P12" s="1319"/>
      <c r="Q12" s="1319"/>
      <c r="R12" s="1319"/>
      <c r="S12" s="1319"/>
      <c r="T12" s="1319"/>
      <c r="U12" s="1319"/>
      <c r="V12" s="1319"/>
      <c r="W12" s="1319"/>
      <c r="X12" s="1319"/>
      <c r="Y12" s="1319"/>
      <c r="Z12" s="1319"/>
    </row>
    <row r="13" spans="1:33" ht="14.25" customHeight="1">
      <c r="J13" s="451"/>
      <c r="K13" s="451"/>
      <c r="L13" s="1306" t="s">
        <v>445</v>
      </c>
      <c r="M13" s="1306"/>
      <c r="N13" s="1306"/>
      <c r="O13" s="1306"/>
      <c r="P13" s="1306"/>
      <c r="Q13" s="1306"/>
      <c r="R13" s="1306"/>
      <c r="S13" s="1306"/>
      <c r="T13" s="1306"/>
      <c r="U13" s="1306"/>
      <c r="V13" s="1306"/>
      <c r="W13" s="1306"/>
      <c r="X13" s="1306"/>
      <c r="Y13" s="1306"/>
      <c r="Z13" s="1306"/>
      <c r="AA13" s="1306"/>
      <c r="AB13" s="1232" t="s">
        <v>446</v>
      </c>
    </row>
    <row r="14" spans="1:33" ht="14.25" customHeight="1">
      <c r="J14" s="451"/>
      <c r="K14" s="451"/>
      <c r="L14" s="1306" t="s">
        <v>91</v>
      </c>
      <c r="M14" s="1306" t="s">
        <v>602</v>
      </c>
      <c r="N14" s="547"/>
      <c r="O14" s="1232" t="s">
        <v>604</v>
      </c>
      <c r="P14" s="1232"/>
      <c r="Q14" s="1232"/>
      <c r="R14" s="1232"/>
      <c r="S14" s="1232"/>
      <c r="T14" s="1232"/>
      <c r="U14" s="1232"/>
      <c r="V14" s="1232"/>
      <c r="W14" s="1232"/>
      <c r="X14" s="1232"/>
      <c r="Y14" s="1232"/>
      <c r="Z14" s="1306" t="s">
        <v>339</v>
      </c>
      <c r="AA14" s="1318" t="s">
        <v>274</v>
      </c>
      <c r="AB14" s="1232"/>
    </row>
    <row r="15" spans="1:33" s="493" customFormat="1" ht="14.25" customHeight="1">
      <c r="A15" s="554"/>
      <c r="B15" s="554"/>
      <c r="C15" s="554"/>
      <c r="D15" s="554"/>
      <c r="E15" s="554"/>
      <c r="F15" s="554"/>
      <c r="G15" s="560"/>
      <c r="H15" s="560"/>
      <c r="I15" s="501"/>
      <c r="J15" s="499"/>
      <c r="K15" s="499"/>
      <c r="L15" s="1306"/>
      <c r="M15" s="1306"/>
      <c r="N15" s="547"/>
      <c r="O15" s="1330" t="s">
        <v>617</v>
      </c>
      <c r="P15" s="1330" t="s">
        <v>589</v>
      </c>
      <c r="Q15" s="1330" t="s">
        <v>590</v>
      </c>
      <c r="R15" s="1330" t="s">
        <v>270</v>
      </c>
      <c r="S15" s="1330"/>
      <c r="T15" s="1330" t="s">
        <v>270</v>
      </c>
      <c r="U15" s="1330"/>
      <c r="V15" s="621"/>
      <c r="W15" s="1329" t="s">
        <v>615</v>
      </c>
      <c r="X15" s="1329"/>
      <c r="Y15" s="1329"/>
      <c r="Z15" s="1306"/>
      <c r="AA15" s="1318"/>
      <c r="AB15" s="1232"/>
      <c r="AC15" s="554"/>
      <c r="AD15" s="554"/>
      <c r="AE15" s="554"/>
      <c r="AF15" s="554"/>
      <c r="AG15" s="554"/>
    </row>
    <row r="16" spans="1:33" ht="56.25" customHeight="1">
      <c r="J16" s="451"/>
      <c r="K16" s="451"/>
      <c r="L16" s="1306"/>
      <c r="M16" s="1306"/>
      <c r="N16" s="547"/>
      <c r="O16" s="1330"/>
      <c r="P16" s="1330"/>
      <c r="Q16" s="1330"/>
      <c r="R16" s="505" t="s">
        <v>591</v>
      </c>
      <c r="S16" s="505" t="s">
        <v>592</v>
      </c>
      <c r="T16" s="505" t="s">
        <v>593</v>
      </c>
      <c r="U16" s="505" t="s">
        <v>594</v>
      </c>
      <c r="V16" s="505"/>
      <c r="W16" s="506" t="s">
        <v>273</v>
      </c>
      <c r="X16" s="1326" t="s">
        <v>272</v>
      </c>
      <c r="Y16" s="1326"/>
      <c r="Z16" s="1306"/>
      <c r="AA16" s="1318"/>
      <c r="AB16" s="1232"/>
    </row>
    <row r="17" spans="1:33">
      <c r="J17" s="451"/>
      <c r="K17" s="459">
        <v>1</v>
      </c>
      <c r="L17" s="448" t="s">
        <v>92</v>
      </c>
      <c r="M17" s="448" t="s">
        <v>48</v>
      </c>
      <c r="N17" s="466" t="s">
        <v>48</v>
      </c>
      <c r="O17" s="457">
        <f ca="1">OFFSET(O17,0,-1)+1</f>
        <v>3</v>
      </c>
      <c r="P17" s="457">
        <f t="shared" ref="P17:W17" ca="1" si="0">OFFSET(P17,0,-1)+1</f>
        <v>4</v>
      </c>
      <c r="Q17" s="457">
        <f t="shared" ca="1" si="0"/>
        <v>5</v>
      </c>
      <c r="R17" s="457">
        <f t="shared" ca="1" si="0"/>
        <v>6</v>
      </c>
      <c r="S17" s="457">
        <f t="shared" ca="1" si="0"/>
        <v>7</v>
      </c>
      <c r="T17" s="457">
        <f t="shared" ca="1" si="0"/>
        <v>8</v>
      </c>
      <c r="U17" s="457">
        <f t="shared" ca="1" si="0"/>
        <v>9</v>
      </c>
      <c r="V17" s="465">
        <f ca="1">OFFSET(V17,0,-1)</f>
        <v>9</v>
      </c>
      <c r="W17" s="457">
        <f t="shared" ca="1" si="0"/>
        <v>10</v>
      </c>
      <c r="X17" s="1294">
        <f ca="1">OFFSET(X17,0,-1)+1</f>
        <v>11</v>
      </c>
      <c r="Y17" s="1294"/>
      <c r="Z17" s="457">
        <f ca="1">OFFSET(Z17,0,-2)+1</f>
        <v>12</v>
      </c>
      <c r="AB17" s="457">
        <f ca="1">OFFSET(AB17,0,-2)+1</f>
        <v>13</v>
      </c>
    </row>
    <row r="18" spans="1:33" ht="22.5">
      <c r="A18" s="1277">
        <v>1</v>
      </c>
      <c r="B18" s="1000"/>
      <c r="C18" s="1000"/>
      <c r="D18" s="1000"/>
      <c r="E18" s="1001"/>
      <c r="F18" s="1002"/>
      <c r="G18" s="1000"/>
      <c r="H18" s="1000"/>
      <c r="I18" s="988"/>
      <c r="J18" s="993"/>
      <c r="K18" s="993"/>
      <c r="L18" s="562" t="e">
        <f ca="1">mergeValue(A18)</f>
        <v>#NAME?</v>
      </c>
      <c r="M18" s="610" t="s">
        <v>19</v>
      </c>
      <c r="N18" s="549"/>
      <c r="O18" s="1320"/>
      <c r="P18" s="1320"/>
      <c r="Q18" s="1320"/>
      <c r="R18" s="1320"/>
      <c r="S18" s="1320"/>
      <c r="T18" s="1320"/>
      <c r="U18" s="1320"/>
      <c r="V18" s="1320"/>
      <c r="W18" s="1320"/>
      <c r="X18" s="1320"/>
      <c r="Y18" s="1320"/>
      <c r="Z18" s="1320"/>
      <c r="AA18" s="1320"/>
      <c r="AB18" s="599" t="s">
        <v>718</v>
      </c>
    </row>
    <row r="19" spans="1:33" ht="22.5">
      <c r="A19" s="1277"/>
      <c r="B19" s="1277">
        <v>1</v>
      </c>
      <c r="C19" s="1000"/>
      <c r="D19" s="1000"/>
      <c r="E19" s="1002"/>
      <c r="F19" s="1002"/>
      <c r="G19" s="1000"/>
      <c r="H19" s="1000"/>
      <c r="I19" s="995"/>
      <c r="J19" s="990"/>
      <c r="K19" s="989"/>
      <c r="L19" s="562" t="e">
        <f ca="1">mergeValue(A19) &amp;"."&amp; mergeValue(B19)</f>
        <v>#NAME?</v>
      </c>
      <c r="M19" s="516" t="s">
        <v>15</v>
      </c>
      <c r="N19" s="549"/>
      <c r="O19" s="1320"/>
      <c r="P19" s="1320"/>
      <c r="Q19" s="1320"/>
      <c r="R19" s="1320"/>
      <c r="S19" s="1320"/>
      <c r="T19" s="1320"/>
      <c r="U19" s="1320"/>
      <c r="V19" s="1320"/>
      <c r="W19" s="1320"/>
      <c r="X19" s="1320"/>
      <c r="Y19" s="1320"/>
      <c r="Z19" s="1320"/>
      <c r="AA19" s="1320"/>
      <c r="AB19" s="599" t="s">
        <v>459</v>
      </c>
    </row>
    <row r="20" spans="1:33" ht="22.5">
      <c r="A20" s="1277"/>
      <c r="B20" s="1277"/>
      <c r="C20" s="1277">
        <v>1</v>
      </c>
      <c r="D20" s="1000"/>
      <c r="E20" s="1002"/>
      <c r="F20" s="1002"/>
      <c r="G20" s="1000"/>
      <c r="H20" s="1000"/>
      <c r="I20" s="995"/>
      <c r="J20" s="990"/>
      <c r="K20" s="989"/>
      <c r="L20" s="562" t="e">
        <f ca="1">mergeValue(A20) &amp;"."&amp; mergeValue(B20)&amp;"."&amp; mergeValue(C20)</f>
        <v>#NAME?</v>
      </c>
      <c r="M20" s="517" t="s">
        <v>7</v>
      </c>
      <c r="N20" s="549"/>
      <c r="O20" s="1320"/>
      <c r="P20" s="1320"/>
      <c r="Q20" s="1320"/>
      <c r="R20" s="1320"/>
      <c r="S20" s="1320"/>
      <c r="T20" s="1320"/>
      <c r="U20" s="1320"/>
      <c r="V20" s="1320"/>
      <c r="W20" s="1320"/>
      <c r="X20" s="1320"/>
      <c r="Y20" s="1320"/>
      <c r="Z20" s="1320"/>
      <c r="AA20" s="1320"/>
      <c r="AB20" s="599" t="s">
        <v>600</v>
      </c>
    </row>
    <row r="21" spans="1:33" ht="22.5">
      <c r="A21" s="1277"/>
      <c r="B21" s="1277"/>
      <c r="C21" s="1277"/>
      <c r="D21" s="1277">
        <v>1</v>
      </c>
      <c r="E21" s="1002"/>
      <c r="F21" s="1002"/>
      <c r="G21" s="1000"/>
      <c r="H21" s="1000"/>
      <c r="I21" s="995"/>
      <c r="J21" s="990"/>
      <c r="K21" s="989"/>
      <c r="L21" s="562" t="e">
        <f ca="1">mergeValue(A21) &amp;"."&amp; mergeValue(B21)&amp;"."&amp; mergeValue(C21)&amp;"."&amp; mergeValue(D21)</f>
        <v>#NAME?</v>
      </c>
      <c r="M21" s="518" t="s">
        <v>21</v>
      </c>
      <c r="N21" s="549"/>
      <c r="O21" s="1320"/>
      <c r="P21" s="1320"/>
      <c r="Q21" s="1320"/>
      <c r="R21" s="1320"/>
      <c r="S21" s="1320"/>
      <c r="T21" s="1320"/>
      <c r="U21" s="1320"/>
      <c r="V21" s="1320"/>
      <c r="W21" s="1320"/>
      <c r="X21" s="1320"/>
      <c r="Y21" s="1320"/>
      <c r="Z21" s="1320"/>
      <c r="AA21" s="1320"/>
      <c r="AB21" s="599" t="s">
        <v>601</v>
      </c>
    </row>
    <row r="22" spans="1:33" hidden="1">
      <c r="A22" s="1277"/>
      <c r="B22" s="1277"/>
      <c r="C22" s="1277"/>
      <c r="D22" s="1277"/>
      <c r="E22" s="1277">
        <v>1</v>
      </c>
      <c r="F22" s="1002"/>
      <c r="G22" s="1000"/>
      <c r="H22" s="1000"/>
      <c r="I22" s="994"/>
      <c r="J22" s="990"/>
      <c r="K22" s="989"/>
      <c r="L22" s="562"/>
      <c r="M22" s="524"/>
      <c r="N22" s="550"/>
      <c r="O22" s="600"/>
      <c r="P22" s="600"/>
      <c r="Q22" s="600"/>
      <c r="R22" s="600"/>
      <c r="S22" s="600"/>
      <c r="T22" s="600"/>
      <c r="U22" s="600"/>
      <c r="V22" s="600"/>
      <c r="W22" s="600"/>
      <c r="X22" s="600"/>
      <c r="Y22" s="600"/>
      <c r="Z22" s="600"/>
      <c r="AA22" s="478"/>
      <c r="AB22" s="599"/>
    </row>
    <row r="23" spans="1:33" ht="33.75">
      <c r="A23" s="1277"/>
      <c r="B23" s="1277"/>
      <c r="C23" s="1277"/>
      <c r="D23" s="1277"/>
      <c r="E23" s="1277"/>
      <c r="F23" s="1277">
        <v>1</v>
      </c>
      <c r="G23" s="1000"/>
      <c r="H23" s="1000"/>
      <c r="I23" s="1327"/>
      <c r="J23" s="990"/>
      <c r="K23" s="989"/>
      <c r="L23" s="562" t="e">
        <f ca="1">mergeValue(A23) &amp;"."&amp; mergeValue(B23)&amp;"."&amp; mergeValue(C23)&amp;"."&amp; mergeValue(D23)&amp;"."&amp; mergeValue(F23)</f>
        <v>#NAME?</v>
      </c>
      <c r="M23" s="525" t="s">
        <v>9</v>
      </c>
      <c r="N23" s="550"/>
      <c r="O23" s="1280"/>
      <c r="P23" s="1281"/>
      <c r="Q23" s="1281"/>
      <c r="R23" s="1281"/>
      <c r="S23" s="1281"/>
      <c r="T23" s="1281"/>
      <c r="U23" s="1281"/>
      <c r="V23" s="1281"/>
      <c r="W23" s="1281"/>
      <c r="X23" s="1281"/>
      <c r="Y23" s="1281"/>
      <c r="Z23" s="1281"/>
      <c r="AA23" s="1282"/>
      <c r="AB23" s="599" t="s">
        <v>720</v>
      </c>
      <c r="AD23" s="474" t="e">
        <f ca="1">strCheckUnique(AE23:AE28)</f>
        <v>#NAME?</v>
      </c>
      <c r="AF23" s="474"/>
    </row>
    <row r="24" spans="1:33" ht="56.25">
      <c r="A24" s="1277"/>
      <c r="B24" s="1277"/>
      <c r="C24" s="1277"/>
      <c r="D24" s="1277"/>
      <c r="E24" s="1277"/>
      <c r="F24" s="1277"/>
      <c r="G24" s="1277">
        <v>1</v>
      </c>
      <c r="H24" s="1000"/>
      <c r="I24" s="1327"/>
      <c r="J24" s="1328"/>
      <c r="K24" s="996"/>
      <c r="L24" s="562" t="e">
        <f ca="1">mergeValue(A24) &amp;"."&amp; mergeValue(B24)&amp;"."&amp; mergeValue(C24)&amp;"."&amp; mergeValue(D24)&amp;"."&amp; mergeValue(F24)&amp;"."&amp; mergeValue(G24)</f>
        <v>#NAME?</v>
      </c>
      <c r="M24" s="1088" t="s">
        <v>613</v>
      </c>
      <c r="N24" s="615"/>
      <c r="O24" s="532"/>
      <c r="P24" s="532"/>
      <c r="Q24" s="532"/>
      <c r="R24" s="463"/>
      <c r="S24" s="1041"/>
      <c r="T24" s="463"/>
      <c r="U24" s="1041"/>
      <c r="V24" s="553" t="str">
        <f>W24 &amp; "-" &amp; Y24</f>
        <v>-</v>
      </c>
      <c r="W24" s="1283"/>
      <c r="X24" s="1285" t="s">
        <v>83</v>
      </c>
      <c r="Y24" s="1283"/>
      <c r="Z24" s="1285" t="s">
        <v>84</v>
      </c>
      <c r="AA24" s="507"/>
      <c r="AB24" s="599" t="s">
        <v>738</v>
      </c>
      <c r="AC24" s="470" t="e">
        <f ca="1">strCheckDate(O24:AA24)</f>
        <v>#NAME?</v>
      </c>
      <c r="AD24" s="474"/>
      <c r="AE24" s="474" t="str">
        <f>IF(M24="","",M24 )</f>
        <v>горячая вода в системе централизованного теплоснабжения на горячее водоснабжение</v>
      </c>
      <c r="AF24" s="474"/>
      <c r="AG24" s="474"/>
    </row>
    <row r="25" spans="1:33" ht="87.95" customHeight="1">
      <c r="A25" s="1277"/>
      <c r="B25" s="1277"/>
      <c r="C25" s="1277"/>
      <c r="D25" s="1277"/>
      <c r="E25" s="1277"/>
      <c r="F25" s="1277"/>
      <c r="G25" s="1277"/>
      <c r="H25" s="1000">
        <v>1</v>
      </c>
      <c r="I25" s="1327"/>
      <c r="J25" s="1328"/>
      <c r="K25" s="996"/>
      <c r="L25" s="562" t="e">
        <f ca="1">mergeValue(A25) &amp;"."&amp; mergeValue(B25)&amp;"."&amp; mergeValue(C25)&amp;"."&amp; mergeValue(D25)&amp;"."&amp; mergeValue(F25)&amp;"."&amp; mergeValue(G25)&amp;"."&amp; mergeValue(H25)</f>
        <v>#NAME?</v>
      </c>
      <c r="M25" s="1018"/>
      <c r="N25" s="464"/>
      <c r="O25" s="532"/>
      <c r="P25" s="532"/>
      <c r="Q25" s="532"/>
      <c r="R25" s="463"/>
      <c r="S25" s="1041"/>
      <c r="T25" s="463"/>
      <c r="U25" s="1041"/>
      <c r="V25" s="553" t="str">
        <f>W25 &amp; "-" &amp; Y25</f>
        <v>-</v>
      </c>
      <c r="W25" s="1283"/>
      <c r="X25" s="1285"/>
      <c r="Y25" s="1283"/>
      <c r="Z25" s="1285"/>
      <c r="AA25" s="637"/>
      <c r="AB25" s="1295" t="s">
        <v>739</v>
      </c>
      <c r="AC25" s="470" t="e">
        <f ca="1">strCheckDate(O25:AA25)</f>
        <v>#NAME?</v>
      </c>
      <c r="AF25" s="474"/>
    </row>
    <row r="26" spans="1:33" hidden="1">
      <c r="A26" s="1277"/>
      <c r="B26" s="1277"/>
      <c r="C26" s="1277"/>
      <c r="D26" s="1277"/>
      <c r="E26" s="1277"/>
      <c r="F26" s="1277"/>
      <c r="G26" s="1277"/>
      <c r="H26" s="1000"/>
      <c r="I26" s="1327"/>
      <c r="J26" s="1328"/>
      <c r="K26" s="996"/>
      <c r="L26" s="569"/>
      <c r="M26" s="615"/>
      <c r="N26" s="615"/>
      <c r="O26" s="532"/>
      <c r="P26" s="463"/>
      <c r="Q26" s="463"/>
      <c r="R26" s="463"/>
      <c r="S26" s="463"/>
      <c r="T26" s="463"/>
      <c r="U26" s="529"/>
      <c r="V26" s="553"/>
      <c r="W26" s="1284"/>
      <c r="X26" s="1285"/>
      <c r="Y26" s="1284"/>
      <c r="Z26" s="1285"/>
      <c r="AA26" s="507"/>
      <c r="AB26" s="1296"/>
      <c r="AF26" s="474">
        <f ca="1">OFFSET(AF26,-1,0)</f>
        <v>0</v>
      </c>
    </row>
    <row r="27" spans="1:33" s="445" customFormat="1" ht="15" customHeight="1">
      <c r="A27" s="1277"/>
      <c r="B27" s="1277"/>
      <c r="C27" s="1277"/>
      <c r="D27" s="1277"/>
      <c r="E27" s="1277"/>
      <c r="F27" s="1277"/>
      <c r="G27" s="1277"/>
      <c r="H27" s="1000"/>
      <c r="I27" s="1327"/>
      <c r="J27" s="1328"/>
      <c r="K27" s="997"/>
      <c r="L27" s="508"/>
      <c r="M27" s="527" t="s">
        <v>40</v>
      </c>
      <c r="N27" s="521"/>
      <c r="O27" s="515"/>
      <c r="P27" s="515"/>
      <c r="Q27" s="515"/>
      <c r="R27" s="515"/>
      <c r="S27" s="515"/>
      <c r="T27" s="515"/>
      <c r="U27" s="515"/>
      <c r="V27" s="515"/>
      <c r="W27" s="533"/>
      <c r="X27" s="534"/>
      <c r="Y27" s="533"/>
      <c r="Z27" s="521"/>
      <c r="AA27" s="530"/>
      <c r="AB27" s="1297"/>
      <c r="AC27" s="471"/>
      <c r="AD27" s="471"/>
      <c r="AE27" s="471"/>
      <c r="AF27" s="471"/>
      <c r="AG27" s="471"/>
    </row>
    <row r="28" spans="1:33" s="445" customFormat="1" ht="15" customHeight="1">
      <c r="A28" s="1277"/>
      <c r="B28" s="1277"/>
      <c r="C28" s="1277"/>
      <c r="D28" s="1277"/>
      <c r="E28" s="1277"/>
      <c r="F28" s="1277"/>
      <c r="G28" s="1000"/>
      <c r="H28" s="1000"/>
      <c r="I28" s="1327"/>
      <c r="J28" s="998"/>
      <c r="K28" s="997"/>
      <c r="L28" s="508"/>
      <c r="M28" s="526" t="s">
        <v>24</v>
      </c>
      <c r="N28" s="527"/>
      <c r="O28" s="527"/>
      <c r="P28" s="527"/>
      <c r="Q28" s="527"/>
      <c r="R28" s="527"/>
      <c r="S28" s="527"/>
      <c r="T28" s="527"/>
      <c r="U28" s="527"/>
      <c r="V28" s="527"/>
      <c r="W28" s="527"/>
      <c r="X28" s="527"/>
      <c r="Y28" s="527"/>
      <c r="Z28" s="527"/>
      <c r="AA28" s="527"/>
      <c r="AB28" s="530"/>
      <c r="AC28" s="471"/>
      <c r="AD28" s="471"/>
      <c r="AE28" s="471"/>
      <c r="AF28" s="471"/>
      <c r="AG28" s="471"/>
    </row>
    <row r="29" spans="1:33" s="445" customFormat="1" ht="15" customHeight="1">
      <c r="A29" s="1277"/>
      <c r="B29" s="1277"/>
      <c r="C29" s="1277"/>
      <c r="D29" s="1277"/>
      <c r="E29" s="1277"/>
      <c r="F29" s="1003"/>
      <c r="G29" s="1000"/>
      <c r="H29" s="1000"/>
      <c r="I29" s="994"/>
      <c r="J29" s="992"/>
      <c r="K29" s="997"/>
      <c r="L29" s="508"/>
      <c r="M29" s="521" t="s">
        <v>10</v>
      </c>
      <c r="N29" s="520"/>
      <c r="O29" s="515"/>
      <c r="P29" s="515"/>
      <c r="Q29" s="515"/>
      <c r="R29" s="515"/>
      <c r="S29" s="515"/>
      <c r="T29" s="515"/>
      <c r="U29" s="515"/>
      <c r="V29" s="515"/>
      <c r="W29" s="542"/>
      <c r="X29" s="534"/>
      <c r="Y29" s="533"/>
      <c r="Z29" s="520"/>
      <c r="AA29" s="534"/>
      <c r="AB29" s="530"/>
      <c r="AC29" s="471"/>
      <c r="AD29" s="471"/>
      <c r="AE29" s="471"/>
      <c r="AF29" s="471"/>
      <c r="AG29" s="471"/>
    </row>
    <row r="30" spans="1:33" s="445" customFormat="1" hidden="1">
      <c r="A30" s="1277"/>
      <c r="B30" s="1277"/>
      <c r="C30" s="1277"/>
      <c r="D30" s="1277"/>
      <c r="E30" s="1003"/>
      <c r="F30" s="1003"/>
      <c r="G30" s="1000"/>
      <c r="H30" s="1000"/>
      <c r="I30" s="999"/>
      <c r="J30" s="992"/>
      <c r="K30" s="988"/>
      <c r="L30" s="508"/>
      <c r="M30" s="521"/>
      <c r="N30" s="521"/>
      <c r="O30" s="521"/>
      <c r="P30" s="521"/>
      <c r="Q30" s="521"/>
      <c r="R30" s="521"/>
      <c r="S30" s="521"/>
      <c r="T30" s="521"/>
      <c r="U30" s="521"/>
      <c r="V30" s="521"/>
      <c r="W30" s="521"/>
      <c r="X30" s="521"/>
      <c r="Y30" s="521"/>
      <c r="Z30" s="521"/>
      <c r="AA30" s="521"/>
      <c r="AB30" s="530"/>
      <c r="AC30" s="471"/>
      <c r="AD30" s="471"/>
      <c r="AE30" s="471"/>
      <c r="AF30" s="471"/>
      <c r="AG30" s="471"/>
    </row>
    <row r="31" spans="1:33" s="937" customFormat="1">
      <c r="A31" s="1277"/>
      <c r="B31" s="1277"/>
      <c r="C31" s="1277"/>
      <c r="D31" s="1004"/>
      <c r="E31" s="1004"/>
      <c r="F31" s="1004"/>
      <c r="G31" s="1005"/>
      <c r="H31" s="1004"/>
      <c r="I31" s="997"/>
      <c r="J31" s="992"/>
      <c r="K31" s="997"/>
      <c r="L31" s="654"/>
      <c r="M31" s="987" t="s">
        <v>16</v>
      </c>
      <c r="N31" s="949"/>
      <c r="O31" s="949"/>
      <c r="P31" s="949"/>
      <c r="Q31" s="949"/>
      <c r="R31" s="949"/>
      <c r="S31" s="949"/>
      <c r="T31" s="949"/>
      <c r="U31" s="949"/>
      <c r="V31" s="949"/>
      <c r="W31" s="949"/>
      <c r="X31" s="949"/>
      <c r="Y31" s="949"/>
      <c r="Z31" s="949"/>
      <c r="AA31" s="949"/>
      <c r="AB31" s="725"/>
      <c r="AC31" s="958"/>
      <c r="AD31" s="958"/>
      <c r="AE31" s="958"/>
      <c r="AF31" s="958"/>
      <c r="AG31" s="958"/>
    </row>
    <row r="32" spans="1:33" s="445" customFormat="1" ht="15" customHeight="1">
      <c r="A32" s="1277"/>
      <c r="B32" s="1277"/>
      <c r="C32" s="1004"/>
      <c r="D32" s="1004"/>
      <c r="E32" s="1004"/>
      <c r="F32" s="1004"/>
      <c r="G32" s="1005"/>
      <c r="H32" s="1004"/>
      <c r="I32" s="997"/>
      <c r="J32" s="992"/>
      <c r="K32" s="997"/>
      <c r="L32" s="508"/>
      <c r="M32" s="519" t="s">
        <v>17</v>
      </c>
      <c r="N32" s="519"/>
      <c r="O32" s="515"/>
      <c r="P32" s="515"/>
      <c r="Q32" s="515"/>
      <c r="R32" s="515"/>
      <c r="S32" s="515"/>
      <c r="T32" s="515"/>
      <c r="U32" s="515"/>
      <c r="V32" s="515"/>
      <c r="W32" s="542"/>
      <c r="X32" s="534"/>
      <c r="Y32" s="533"/>
      <c r="Z32" s="519"/>
      <c r="AA32" s="534"/>
      <c r="AB32" s="530"/>
      <c r="AC32" s="471"/>
      <c r="AD32" s="471"/>
      <c r="AE32" s="471"/>
      <c r="AF32" s="471"/>
      <c r="AG32" s="471"/>
    </row>
    <row r="33" spans="1:33" s="445" customFormat="1" ht="15" customHeight="1">
      <c r="A33" s="1277"/>
      <c r="B33" s="1004"/>
      <c r="C33" s="1004"/>
      <c r="D33" s="1004"/>
      <c r="E33" s="1004"/>
      <c r="F33" s="1004"/>
      <c r="G33" s="1005"/>
      <c r="H33" s="1004"/>
      <c r="I33" s="997"/>
      <c r="J33" s="992"/>
      <c r="K33" s="997"/>
      <c r="L33" s="508"/>
      <c r="M33" s="528" t="s">
        <v>18</v>
      </c>
      <c r="N33" s="519"/>
      <c r="O33" s="515"/>
      <c r="P33" s="515"/>
      <c r="Q33" s="515"/>
      <c r="R33" s="515"/>
      <c r="S33" s="515"/>
      <c r="T33" s="515"/>
      <c r="U33" s="515"/>
      <c r="V33" s="515"/>
      <c r="W33" s="542"/>
      <c r="X33" s="534"/>
      <c r="Y33" s="533"/>
      <c r="Z33" s="519"/>
      <c r="AA33" s="534"/>
      <c r="AB33" s="530"/>
      <c r="AC33" s="471"/>
      <c r="AD33" s="471"/>
      <c r="AE33" s="471"/>
      <c r="AF33" s="471"/>
      <c r="AG33" s="471"/>
    </row>
    <row r="34" spans="1:33" s="445" customFormat="1" ht="15" customHeight="1">
      <c r="A34" s="999"/>
      <c r="B34" s="999"/>
      <c r="C34" s="999"/>
      <c r="D34" s="999"/>
      <c r="E34" s="999"/>
      <c r="F34" s="999"/>
      <c r="G34" s="1006"/>
      <c r="H34" s="999"/>
      <c r="I34" s="991"/>
      <c r="J34" s="992"/>
      <c r="K34" s="988"/>
      <c r="L34" s="508"/>
      <c r="M34" s="535" t="s">
        <v>308</v>
      </c>
      <c r="N34" s="519"/>
      <c r="O34" s="515"/>
      <c r="P34" s="515"/>
      <c r="Q34" s="515"/>
      <c r="R34" s="515"/>
      <c r="S34" s="515"/>
      <c r="T34" s="515"/>
      <c r="U34" s="515"/>
      <c r="V34" s="515"/>
      <c r="W34" s="542"/>
      <c r="X34" s="534"/>
      <c r="Y34" s="533"/>
      <c r="Z34" s="519"/>
      <c r="AA34" s="534"/>
      <c r="AB34" s="530"/>
      <c r="AC34" s="471"/>
      <c r="AD34" s="471"/>
      <c r="AE34" s="471"/>
      <c r="AF34" s="471"/>
      <c r="AG34" s="471"/>
    </row>
    <row r="35" spans="1:33" ht="3" customHeight="1">
      <c r="L35" s="455"/>
      <c r="M35" s="455"/>
      <c r="N35" s="455"/>
      <c r="O35" s="455"/>
      <c r="P35" s="455"/>
      <c r="Q35" s="455"/>
      <c r="R35" s="455"/>
      <c r="S35" s="455"/>
      <c r="T35" s="455"/>
      <c r="U35" s="455"/>
      <c r="V35" s="455"/>
      <c r="W35" s="455"/>
      <c r="X35" s="455"/>
      <c r="Y35" s="455"/>
      <c r="Z35" s="455"/>
    </row>
    <row r="36" spans="1:33" ht="89.25" customHeight="1">
      <c r="L36" s="1">
        <v>1</v>
      </c>
      <c r="M36" s="1270" t="s">
        <v>740</v>
      </c>
      <c r="N36" s="1270"/>
      <c r="O36" s="1270"/>
      <c r="P36" s="1270"/>
      <c r="Q36" s="1270"/>
      <c r="R36" s="1270"/>
      <c r="S36" s="1270"/>
      <c r="T36" s="1270"/>
      <c r="U36" s="1270"/>
      <c r="V36" s="1270"/>
      <c r="W36" s="1270"/>
    </row>
  </sheetData>
  <sheetProtection password="FA9C" sheet="1" objects="1" scenarios="1" formatColumns="0" formatRows="0"/>
  <dataConsolidate/>
  <mergeCells count="41">
    <mergeCell ref="A18:A33"/>
    <mergeCell ref="B19:B32"/>
    <mergeCell ref="C20:C31"/>
    <mergeCell ref="G24:G27"/>
    <mergeCell ref="E22:E29"/>
    <mergeCell ref="F23:F28"/>
    <mergeCell ref="D21:D30"/>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JN24:JN25 TJ24:TJ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JL24:JL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H24:TH25 Y24:Y25 W24:W25"/>
    <dataValidation allowBlank="1" promptTitle="checkPeriodRange" sqref="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JK24:JK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TG24:TG25 V24:V25"/>
    <dataValidation allowBlank="1" showInputMessage="1" showErrorMessage="1" prompt="Для выбора выполните двойной щелчок левой клавиши мыши по соответствующей ячейке." sqref="TK24:TK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Z65560:Z65561 WMC24:WMC26 WCG24:WCG26 VSK24:VSK26 VIO24:VIO26 UYS24:UYS26 UOW24:UOW26 UFA24:UFA26 TVE24:TVE26 TLI24:TLI26 TBM24:TBM26 SRQ24:SRQ26 SHU24:SHU26 RXY24:RXY26 ROC24:ROC26 REG24:REG26 QUK24:QUK26 QKO24:QKO26 QAS24:QAS26 PQW24:PQW26 PHA24:PHA26 OXE24:OXE26 ONI24:ONI26 ODM24:ODM26 NTQ24:NTQ26 NJU24:NJU26 MZY24:MZY26 MQC24:MQC26 MGG24:MGG26 LWK24:LWK26 LMO24:LMO26 LCS24:LCS26 KSW24:KSW26 KJA24:KJA26 JZE24:JZE26 JPI24:JPI26 JFM24:JFM26 IVQ24:IVQ26 ILU24:ILU26 IBY24:IBY26 HSC24:HSC26 HIG24:HIG26 GYK24:GYK26 GOO24:GOO26 GES24:GES26 FUW24:FUW26 FLA24:FLA26 FBE24:FBE26 ERI24:ERI26 EHM24:EHM26 DXQ24:DXQ26 DNU24:DNU26 DDY24:DDY26 CUC24:CUC26 CKG24:CKG26 CAK24:CAK26 BQO24:BQO26 BGS24:BGS26 AWW24:AWW26 ANA24:ANA26 ADE24:ADE26 TI24:TI26 JM24:JM26 WVY24:WVY26 JO24:JO25 Z24:Z25 X24:X26"/>
    <dataValidation type="textLength" operator="lessThanOrEqual" allowBlank="1" showInputMessage="1" showErrorMessage="1" errorTitle="Ошибка" error="Допускается ввод не более 900 символов!" prompt="Укажите поставщика" sqref="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SX25 M25">
      <formula1>900</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208</v>
      </c>
    </row>
    <row r="2" spans="1:20" ht="22.5">
      <c r="F2" s="1271" t="s">
        <v>470</v>
      </c>
      <c r="G2" s="1272"/>
      <c r="H2" s="1273"/>
      <c r="I2" s="407"/>
    </row>
    <row r="3" spans="1:20" ht="3" customHeight="1"/>
    <row r="4" spans="1:20" s="182" customFormat="1" ht="11.25">
      <c r="A4" s="206"/>
      <c r="B4" s="206"/>
      <c r="C4" s="206"/>
      <c r="D4" s="206"/>
      <c r="F4" s="1232" t="s">
        <v>445</v>
      </c>
      <c r="G4" s="1232"/>
      <c r="H4" s="1232"/>
      <c r="I4" s="1274"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4"/>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05.05.2022</v>
      </c>
      <c r="I7" s="188" t="s">
        <v>472</v>
      </c>
      <c r="J7" s="312"/>
      <c r="K7" s="206"/>
      <c r="L7" s="206"/>
      <c r="M7" s="206"/>
      <c r="N7" s="206"/>
      <c r="O7" s="206"/>
      <c r="P7" s="206"/>
      <c r="Q7" s="206"/>
      <c r="R7" s="206"/>
      <c r="S7" s="206"/>
      <c r="T7" s="206"/>
    </row>
    <row r="8" spans="1:20" s="182" customFormat="1" ht="45">
      <c r="A8" s="1275">
        <v>1</v>
      </c>
      <c r="B8" s="206"/>
      <c r="C8" s="206"/>
      <c r="D8" s="206"/>
      <c r="F8" s="313" t="e">
        <f ca="1">"2." &amp;mergeValue(A8)</f>
        <v>#NAME?</v>
      </c>
      <c r="G8" s="389" t="s">
        <v>473</v>
      </c>
      <c r="H8" s="297"/>
      <c r="I8" s="188" t="s">
        <v>568</v>
      </c>
      <c r="J8" s="312"/>
      <c r="K8" s="206"/>
      <c r="L8" s="206"/>
      <c r="M8" s="206"/>
      <c r="N8" s="206"/>
      <c r="O8" s="206"/>
      <c r="P8" s="206"/>
      <c r="Q8" s="206"/>
      <c r="R8" s="206"/>
      <c r="S8" s="206"/>
      <c r="T8" s="206"/>
    </row>
    <row r="9" spans="1:20" s="182" customFormat="1" ht="22.5">
      <c r="A9" s="1275"/>
      <c r="B9" s="206"/>
      <c r="C9" s="206"/>
      <c r="D9" s="206"/>
      <c r="F9" s="313" t="e">
        <f ca="1">"3." &amp;mergeValue(A9)</f>
        <v>#NAME?</v>
      </c>
      <c r="G9" s="389" t="s">
        <v>474</v>
      </c>
      <c r="H9" s="297"/>
      <c r="I9" s="188" t="s">
        <v>566</v>
      </c>
      <c r="J9" s="312"/>
      <c r="K9" s="206"/>
      <c r="L9" s="206"/>
      <c r="M9" s="206"/>
      <c r="N9" s="206"/>
      <c r="O9" s="206"/>
      <c r="P9" s="206"/>
      <c r="Q9" s="206"/>
      <c r="R9" s="206"/>
      <c r="S9" s="206"/>
      <c r="T9" s="206"/>
    </row>
    <row r="10" spans="1:20" s="182" customFormat="1" ht="22.5">
      <c r="A10" s="1275"/>
      <c r="B10" s="206"/>
      <c r="C10" s="206"/>
      <c r="D10" s="206"/>
      <c r="F10" s="313" t="e">
        <f ca="1">"4."&amp;mergeValue(A10)</f>
        <v>#NAME?</v>
      </c>
      <c r="G10" s="389" t="s">
        <v>475</v>
      </c>
      <c r="H10" s="298" t="s">
        <v>449</v>
      </c>
      <c r="I10" s="188"/>
      <c r="J10" s="312"/>
      <c r="K10" s="206"/>
      <c r="L10" s="206"/>
      <c r="M10" s="206"/>
      <c r="N10" s="206"/>
      <c r="O10" s="206"/>
      <c r="P10" s="206"/>
      <c r="Q10" s="206"/>
      <c r="R10" s="206"/>
      <c r="S10" s="206"/>
      <c r="T10" s="206"/>
    </row>
    <row r="11" spans="1:20" s="182" customFormat="1" ht="18.75">
      <c r="A11" s="1275"/>
      <c r="B11" s="1275">
        <v>1</v>
      </c>
      <c r="C11" s="321"/>
      <c r="D11" s="321"/>
      <c r="F11" s="313" t="e">
        <f ca="1">"4."&amp;mergeValue(A11) &amp;"."&amp;mergeValue(B11)</f>
        <v>#NAME?</v>
      </c>
      <c r="G11" s="304" t="s">
        <v>570</v>
      </c>
      <c r="H11" s="297" t="str">
        <f>IF(region_name="","",region_name)</f>
        <v>Республика Татарстан</v>
      </c>
      <c r="I11" s="188" t="s">
        <v>478</v>
      </c>
      <c r="J11" s="312"/>
      <c r="K11" s="206"/>
      <c r="L11" s="206"/>
      <c r="M11" s="206"/>
      <c r="N11" s="206"/>
      <c r="O11" s="206"/>
      <c r="P11" s="206"/>
      <c r="Q11" s="206"/>
      <c r="R11" s="206"/>
      <c r="S11" s="206"/>
      <c r="T11" s="206"/>
    </row>
    <row r="12" spans="1:20" s="182" customFormat="1" ht="22.5">
      <c r="A12" s="1275"/>
      <c r="B12" s="1275"/>
      <c r="C12" s="1275">
        <v>1</v>
      </c>
      <c r="D12" s="321"/>
      <c r="F12" s="313" t="e">
        <f ca="1">"4."&amp;mergeValue(A12) &amp;"."&amp;mergeValue(B12)&amp;"."&amp;mergeValue(C12)</f>
        <v>#NAME?</v>
      </c>
      <c r="G12" s="318" t="s">
        <v>476</v>
      </c>
      <c r="H12" s="297"/>
      <c r="I12" s="188" t="s">
        <v>479</v>
      </c>
      <c r="J12" s="312"/>
      <c r="K12" s="206"/>
      <c r="L12" s="206"/>
      <c r="M12" s="206"/>
      <c r="N12" s="206"/>
      <c r="O12" s="206"/>
      <c r="P12" s="206"/>
      <c r="Q12" s="206"/>
      <c r="R12" s="206"/>
      <c r="S12" s="206"/>
      <c r="T12" s="206"/>
    </row>
    <row r="13" spans="1:20" s="182" customFormat="1" ht="39" customHeight="1">
      <c r="A13" s="1275"/>
      <c r="B13" s="1275"/>
      <c r="C13" s="1275"/>
      <c r="D13" s="321">
        <v>1</v>
      </c>
      <c r="F13" s="313" t="e">
        <f ca="1">"4."&amp;mergeValue(A13) &amp;"."&amp;mergeValue(B13)&amp;"."&amp;mergeValue(C13)&amp;"."&amp;mergeValue(D13)</f>
        <v>#NAME?</v>
      </c>
      <c r="G13" s="392" t="s">
        <v>477</v>
      </c>
      <c r="H13" s="297"/>
      <c r="I13" s="1276" t="s">
        <v>569</v>
      </c>
      <c r="J13" s="312"/>
      <c r="K13" s="206"/>
      <c r="L13" s="206"/>
      <c r="M13" s="206"/>
      <c r="N13" s="206"/>
      <c r="O13" s="206"/>
      <c r="P13" s="206"/>
      <c r="Q13" s="206"/>
      <c r="R13" s="206"/>
      <c r="S13" s="206"/>
      <c r="T13" s="206"/>
    </row>
    <row r="14" spans="1:20" s="182" customFormat="1" ht="18.75">
      <c r="A14" s="1275"/>
      <c r="B14" s="1275"/>
      <c r="C14" s="1275"/>
      <c r="D14" s="321"/>
      <c r="F14" s="315"/>
      <c r="G14" s="143" t="s">
        <v>4</v>
      </c>
      <c r="H14" s="320"/>
      <c r="I14" s="1276"/>
      <c r="J14" s="312"/>
      <c r="K14" s="206"/>
      <c r="L14" s="206"/>
      <c r="M14" s="206"/>
      <c r="N14" s="206"/>
      <c r="O14" s="206"/>
      <c r="P14" s="206"/>
      <c r="Q14" s="206"/>
      <c r="R14" s="206"/>
      <c r="S14" s="206"/>
      <c r="T14" s="206"/>
    </row>
    <row r="15" spans="1:20" s="182" customFormat="1" ht="18.75">
      <c r="A15" s="1275"/>
      <c r="B15" s="1275"/>
      <c r="C15" s="321"/>
      <c r="D15" s="321"/>
      <c r="F15" s="315"/>
      <c r="G15" s="142" t="s">
        <v>401</v>
      </c>
      <c r="H15" s="316"/>
      <c r="I15" s="317"/>
      <c r="J15" s="312"/>
      <c r="K15" s="206"/>
      <c r="L15" s="206"/>
      <c r="M15" s="206"/>
      <c r="N15" s="206"/>
      <c r="O15" s="206"/>
      <c r="P15" s="206"/>
      <c r="Q15" s="206"/>
      <c r="R15" s="206"/>
      <c r="S15" s="206"/>
      <c r="T15" s="206"/>
    </row>
    <row r="16" spans="1:20" s="182" customFormat="1" ht="18.75">
      <c r="A16" s="1275"/>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05"/>
      <c r="G18" s="390"/>
      <c r="H18" s="391"/>
      <c r="I18" s="218"/>
      <c r="J18" s="307"/>
      <c r="K18" s="307"/>
      <c r="L18" s="307"/>
      <c r="M18" s="307"/>
      <c r="N18" s="307"/>
      <c r="O18" s="307"/>
      <c r="P18" s="307"/>
      <c r="Q18" s="307"/>
      <c r="R18" s="307"/>
      <c r="S18" s="307"/>
      <c r="T18" s="307"/>
    </row>
    <row r="19" spans="1:20" s="306" customFormat="1" ht="15" customHeight="1">
      <c r="A19" s="307"/>
      <c r="B19" s="307"/>
      <c r="C19" s="307"/>
      <c r="D19" s="307"/>
      <c r="F19" s="305"/>
      <c r="G19" s="1270" t="s">
        <v>571</v>
      </c>
      <c r="H19" s="1270"/>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470" hidden="1" customWidth="1"/>
    <col min="7" max="8" width="7" style="476" hidden="1" customWidth="1"/>
    <col min="9" max="9" width="3.7109375" style="453" customWidth="1"/>
    <col min="10" max="11" width="3.7109375" style="452" customWidth="1"/>
    <col min="12" max="12" width="12.7109375" style="446" customWidth="1"/>
    <col min="13" max="13" width="47.42578125" style="446" customWidth="1"/>
    <col min="14" max="16" width="3.7109375" style="446" customWidth="1"/>
    <col min="17" max="17" width="23.7109375" style="446" customWidth="1"/>
    <col min="18" max="20" width="3.7109375" style="446" customWidth="1"/>
    <col min="21" max="21" width="23.7109375" style="446" customWidth="1"/>
    <col min="22" max="24" width="3.7109375" style="446" customWidth="1"/>
    <col min="25" max="27" width="23.7109375" style="446" customWidth="1"/>
    <col min="28" max="28" width="11.7109375" style="446" customWidth="1"/>
    <col min="29" max="29" width="3.7109375" style="446" customWidth="1"/>
    <col min="30" max="30" width="11.7109375" style="446" customWidth="1"/>
    <col min="31" max="31" width="8.5703125" style="446" hidden="1" customWidth="1"/>
    <col min="32" max="32" width="4.7109375" style="446" customWidth="1"/>
    <col min="33" max="33" width="115.7109375" style="446" customWidth="1"/>
    <col min="34" max="35" width="10.5703125" style="470"/>
    <col min="36" max="36" width="13.42578125" style="470" customWidth="1"/>
    <col min="37" max="37" width="10.5703125" style="470"/>
    <col min="38" max="246" width="10.5703125" style="446"/>
    <col min="247" max="254" width="0" style="446" hidden="1" customWidth="1"/>
    <col min="255" max="257" width="3.7109375" style="446" customWidth="1"/>
    <col min="258" max="258" width="12.7109375" style="446" customWidth="1"/>
    <col min="259" max="259" width="47.42578125" style="446" customWidth="1"/>
    <col min="260" max="260" width="5.5703125" style="446" customWidth="1"/>
    <col min="261" max="262" width="3.7109375" style="446" customWidth="1"/>
    <col min="263" max="263" width="22" style="446" customWidth="1"/>
    <col min="264" max="264" width="5.5703125" style="446" customWidth="1"/>
    <col min="265" max="266" width="3.7109375" style="446" customWidth="1"/>
    <col min="267" max="267" width="22" style="446" customWidth="1"/>
    <col min="268" max="268" width="5.5703125" style="446" customWidth="1"/>
    <col min="269" max="270" width="3.7109375" style="446" customWidth="1"/>
    <col min="271" max="271" width="22" style="446" customWidth="1"/>
    <col min="272" max="273" width="15.7109375" style="446"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1" width="10.5703125" style="446"/>
    <col min="282" max="282" width="13.42578125" style="446" customWidth="1"/>
    <col min="283" max="502" width="10.5703125" style="446"/>
    <col min="503" max="510" width="0" style="446" hidden="1" customWidth="1"/>
    <col min="511" max="513" width="3.7109375" style="446" customWidth="1"/>
    <col min="514" max="514" width="12.7109375" style="446" customWidth="1"/>
    <col min="515" max="515" width="47.42578125" style="446" customWidth="1"/>
    <col min="516" max="516" width="5.5703125" style="446" customWidth="1"/>
    <col min="517" max="518" width="3.7109375" style="446" customWidth="1"/>
    <col min="519" max="519" width="22" style="446" customWidth="1"/>
    <col min="520" max="520" width="5.5703125" style="446" customWidth="1"/>
    <col min="521" max="522" width="3.7109375" style="446" customWidth="1"/>
    <col min="523" max="523" width="22" style="446" customWidth="1"/>
    <col min="524" max="524" width="5.5703125" style="446" customWidth="1"/>
    <col min="525" max="526" width="3.7109375" style="446" customWidth="1"/>
    <col min="527" max="527" width="22" style="446" customWidth="1"/>
    <col min="528" max="529" width="15.7109375" style="446"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7" width="10.5703125" style="446"/>
    <col min="538" max="538" width="13.42578125" style="446" customWidth="1"/>
    <col min="539" max="758" width="10.5703125" style="446"/>
    <col min="759" max="766" width="0" style="446" hidden="1" customWidth="1"/>
    <col min="767" max="769" width="3.7109375" style="446" customWidth="1"/>
    <col min="770" max="770" width="12.7109375" style="446" customWidth="1"/>
    <col min="771" max="771" width="47.42578125" style="446" customWidth="1"/>
    <col min="772" max="772" width="5.5703125" style="446" customWidth="1"/>
    <col min="773" max="774" width="3.7109375" style="446" customWidth="1"/>
    <col min="775" max="775" width="22" style="446" customWidth="1"/>
    <col min="776" max="776" width="5.5703125" style="446" customWidth="1"/>
    <col min="777" max="778" width="3.7109375" style="446" customWidth="1"/>
    <col min="779" max="779" width="22" style="446" customWidth="1"/>
    <col min="780" max="780" width="5.5703125" style="446" customWidth="1"/>
    <col min="781" max="782" width="3.7109375" style="446" customWidth="1"/>
    <col min="783" max="783" width="22" style="446" customWidth="1"/>
    <col min="784" max="785" width="15.7109375" style="446"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3" width="10.5703125" style="446"/>
    <col min="794" max="794" width="13.42578125" style="446" customWidth="1"/>
    <col min="795"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5.5703125" style="446" customWidth="1"/>
    <col min="1029" max="1030" width="3.7109375" style="446" customWidth="1"/>
    <col min="1031" max="1031" width="22" style="446" customWidth="1"/>
    <col min="1032" max="1032" width="5.5703125" style="446" customWidth="1"/>
    <col min="1033" max="1034" width="3.7109375" style="446" customWidth="1"/>
    <col min="1035" max="1035" width="22" style="446" customWidth="1"/>
    <col min="1036" max="1036" width="5.5703125" style="446" customWidth="1"/>
    <col min="1037" max="1038" width="3.7109375" style="446" customWidth="1"/>
    <col min="1039" max="1039" width="22" style="446" customWidth="1"/>
    <col min="1040" max="1041" width="15.7109375" style="446"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49" width="10.5703125" style="446"/>
    <col min="1050" max="1050" width="13.42578125" style="446" customWidth="1"/>
    <col min="1051"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5.5703125" style="446" customWidth="1"/>
    <col min="1285" max="1286" width="3.7109375" style="446" customWidth="1"/>
    <col min="1287" max="1287" width="22" style="446" customWidth="1"/>
    <col min="1288" max="1288" width="5.5703125" style="446" customWidth="1"/>
    <col min="1289" max="1290" width="3.7109375" style="446" customWidth="1"/>
    <col min="1291" max="1291" width="22" style="446" customWidth="1"/>
    <col min="1292" max="1292" width="5.5703125" style="446" customWidth="1"/>
    <col min="1293" max="1294" width="3.7109375" style="446" customWidth="1"/>
    <col min="1295" max="1295" width="22" style="446" customWidth="1"/>
    <col min="1296" max="1297" width="15.7109375" style="446"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5" width="10.5703125" style="446"/>
    <col min="1306" max="1306" width="13.42578125" style="446" customWidth="1"/>
    <col min="1307"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5.5703125" style="446" customWidth="1"/>
    <col min="1541" max="1542" width="3.7109375" style="446" customWidth="1"/>
    <col min="1543" max="1543" width="22" style="446" customWidth="1"/>
    <col min="1544" max="1544" width="5.5703125" style="446" customWidth="1"/>
    <col min="1545" max="1546" width="3.7109375" style="446" customWidth="1"/>
    <col min="1547" max="1547" width="22" style="446" customWidth="1"/>
    <col min="1548" max="1548" width="5.5703125" style="446" customWidth="1"/>
    <col min="1549" max="1550" width="3.7109375" style="446" customWidth="1"/>
    <col min="1551" max="1551" width="22" style="446" customWidth="1"/>
    <col min="1552" max="1553" width="15.7109375" style="446"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1" width="10.5703125" style="446"/>
    <col min="1562" max="1562" width="13.42578125" style="446" customWidth="1"/>
    <col min="1563"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5.5703125" style="446" customWidth="1"/>
    <col min="1797" max="1798" width="3.7109375" style="446" customWidth="1"/>
    <col min="1799" max="1799" width="22" style="446" customWidth="1"/>
    <col min="1800" max="1800" width="5.5703125" style="446" customWidth="1"/>
    <col min="1801" max="1802" width="3.7109375" style="446" customWidth="1"/>
    <col min="1803" max="1803" width="22" style="446" customWidth="1"/>
    <col min="1804" max="1804" width="5.5703125" style="446" customWidth="1"/>
    <col min="1805" max="1806" width="3.7109375" style="446" customWidth="1"/>
    <col min="1807" max="1807" width="22" style="446" customWidth="1"/>
    <col min="1808" max="1809" width="15.7109375" style="446"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7" width="10.5703125" style="446"/>
    <col min="1818" max="1818" width="13.42578125" style="446" customWidth="1"/>
    <col min="1819"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5.5703125" style="446" customWidth="1"/>
    <col min="2053" max="2054" width="3.7109375" style="446" customWidth="1"/>
    <col min="2055" max="2055" width="22" style="446" customWidth="1"/>
    <col min="2056" max="2056" width="5.5703125" style="446" customWidth="1"/>
    <col min="2057" max="2058" width="3.7109375" style="446" customWidth="1"/>
    <col min="2059" max="2059" width="22" style="446" customWidth="1"/>
    <col min="2060" max="2060" width="5.5703125" style="446" customWidth="1"/>
    <col min="2061" max="2062" width="3.7109375" style="446" customWidth="1"/>
    <col min="2063" max="2063" width="22" style="446" customWidth="1"/>
    <col min="2064" max="2065" width="15.7109375" style="446"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3" width="10.5703125" style="446"/>
    <col min="2074" max="2074" width="13.42578125" style="446" customWidth="1"/>
    <col min="2075"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5.5703125" style="446" customWidth="1"/>
    <col min="2309" max="2310" width="3.7109375" style="446" customWidth="1"/>
    <col min="2311" max="2311" width="22" style="446" customWidth="1"/>
    <col min="2312" max="2312" width="5.5703125" style="446" customWidth="1"/>
    <col min="2313" max="2314" width="3.7109375" style="446" customWidth="1"/>
    <col min="2315" max="2315" width="22" style="446" customWidth="1"/>
    <col min="2316" max="2316" width="5.5703125" style="446" customWidth="1"/>
    <col min="2317" max="2318" width="3.7109375" style="446" customWidth="1"/>
    <col min="2319" max="2319" width="22" style="446" customWidth="1"/>
    <col min="2320" max="2321" width="15.7109375" style="446"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29" width="10.5703125" style="446"/>
    <col min="2330" max="2330" width="13.42578125" style="446" customWidth="1"/>
    <col min="2331"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5.5703125" style="446" customWidth="1"/>
    <col min="2565" max="2566" width="3.7109375" style="446" customWidth="1"/>
    <col min="2567" max="2567" width="22" style="446" customWidth="1"/>
    <col min="2568" max="2568" width="5.5703125" style="446" customWidth="1"/>
    <col min="2569" max="2570" width="3.7109375" style="446" customWidth="1"/>
    <col min="2571" max="2571" width="22" style="446" customWidth="1"/>
    <col min="2572" max="2572" width="5.5703125" style="446" customWidth="1"/>
    <col min="2573" max="2574" width="3.7109375" style="446" customWidth="1"/>
    <col min="2575" max="2575" width="22" style="446" customWidth="1"/>
    <col min="2576" max="2577" width="15.7109375" style="446"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5" width="10.5703125" style="446"/>
    <col min="2586" max="2586" width="13.42578125" style="446" customWidth="1"/>
    <col min="2587"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5.5703125" style="446" customWidth="1"/>
    <col min="2821" max="2822" width="3.7109375" style="446" customWidth="1"/>
    <col min="2823" max="2823" width="22" style="446" customWidth="1"/>
    <col min="2824" max="2824" width="5.5703125" style="446" customWidth="1"/>
    <col min="2825" max="2826" width="3.7109375" style="446" customWidth="1"/>
    <col min="2827" max="2827" width="22" style="446" customWidth="1"/>
    <col min="2828" max="2828" width="5.5703125" style="446" customWidth="1"/>
    <col min="2829" max="2830" width="3.7109375" style="446" customWidth="1"/>
    <col min="2831" max="2831" width="22" style="446" customWidth="1"/>
    <col min="2832" max="2833" width="15.7109375" style="446"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1" width="10.5703125" style="446"/>
    <col min="2842" max="2842" width="13.42578125" style="446" customWidth="1"/>
    <col min="2843"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5.5703125" style="446" customWidth="1"/>
    <col min="3077" max="3078" width="3.7109375" style="446" customWidth="1"/>
    <col min="3079" max="3079" width="22" style="446" customWidth="1"/>
    <col min="3080" max="3080" width="5.5703125" style="446" customWidth="1"/>
    <col min="3081" max="3082" width="3.7109375" style="446" customWidth="1"/>
    <col min="3083" max="3083" width="22" style="446" customWidth="1"/>
    <col min="3084" max="3084" width="5.5703125" style="446" customWidth="1"/>
    <col min="3085" max="3086" width="3.7109375" style="446" customWidth="1"/>
    <col min="3087" max="3087" width="22" style="446" customWidth="1"/>
    <col min="3088" max="3089" width="15.7109375" style="446"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7" width="10.5703125" style="446"/>
    <col min="3098" max="3098" width="13.42578125" style="446" customWidth="1"/>
    <col min="3099"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5.5703125" style="446" customWidth="1"/>
    <col min="3333" max="3334" width="3.7109375" style="446" customWidth="1"/>
    <col min="3335" max="3335" width="22" style="446" customWidth="1"/>
    <col min="3336" max="3336" width="5.5703125" style="446" customWidth="1"/>
    <col min="3337" max="3338" width="3.7109375" style="446" customWidth="1"/>
    <col min="3339" max="3339" width="22" style="446" customWidth="1"/>
    <col min="3340" max="3340" width="5.5703125" style="446" customWidth="1"/>
    <col min="3341" max="3342" width="3.7109375" style="446" customWidth="1"/>
    <col min="3343" max="3343" width="22" style="446" customWidth="1"/>
    <col min="3344" max="3345" width="15.7109375" style="446"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3" width="10.5703125" style="446"/>
    <col min="3354" max="3354" width="13.42578125" style="446" customWidth="1"/>
    <col min="3355"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5.5703125" style="446" customWidth="1"/>
    <col min="3589" max="3590" width="3.7109375" style="446" customWidth="1"/>
    <col min="3591" max="3591" width="22" style="446" customWidth="1"/>
    <col min="3592" max="3592" width="5.5703125" style="446" customWidth="1"/>
    <col min="3593" max="3594" width="3.7109375" style="446" customWidth="1"/>
    <col min="3595" max="3595" width="22" style="446" customWidth="1"/>
    <col min="3596" max="3596" width="5.5703125" style="446" customWidth="1"/>
    <col min="3597" max="3598" width="3.7109375" style="446" customWidth="1"/>
    <col min="3599" max="3599" width="22" style="446" customWidth="1"/>
    <col min="3600" max="3601" width="15.7109375" style="446"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09" width="10.5703125" style="446"/>
    <col min="3610" max="3610" width="13.42578125" style="446" customWidth="1"/>
    <col min="3611"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5.5703125" style="446" customWidth="1"/>
    <col min="3845" max="3846" width="3.7109375" style="446" customWidth="1"/>
    <col min="3847" max="3847" width="22" style="446" customWidth="1"/>
    <col min="3848" max="3848" width="5.5703125" style="446" customWidth="1"/>
    <col min="3849" max="3850" width="3.7109375" style="446" customWidth="1"/>
    <col min="3851" max="3851" width="22" style="446" customWidth="1"/>
    <col min="3852" max="3852" width="5.5703125" style="446" customWidth="1"/>
    <col min="3853" max="3854" width="3.7109375" style="446" customWidth="1"/>
    <col min="3855" max="3855" width="22" style="446" customWidth="1"/>
    <col min="3856" max="3857" width="15.7109375" style="446"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5" width="10.5703125" style="446"/>
    <col min="3866" max="3866" width="13.42578125" style="446" customWidth="1"/>
    <col min="3867"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5.5703125" style="446" customWidth="1"/>
    <col min="4101" max="4102" width="3.7109375" style="446" customWidth="1"/>
    <col min="4103" max="4103" width="22" style="446" customWidth="1"/>
    <col min="4104" max="4104" width="5.5703125" style="446" customWidth="1"/>
    <col min="4105" max="4106" width="3.7109375" style="446" customWidth="1"/>
    <col min="4107" max="4107" width="22" style="446" customWidth="1"/>
    <col min="4108" max="4108" width="5.5703125" style="446" customWidth="1"/>
    <col min="4109" max="4110" width="3.7109375" style="446" customWidth="1"/>
    <col min="4111" max="4111" width="22" style="446" customWidth="1"/>
    <col min="4112" max="4113" width="15.7109375" style="446"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1" width="10.5703125" style="446"/>
    <col min="4122" max="4122" width="13.42578125" style="446" customWidth="1"/>
    <col min="4123"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5.5703125" style="446" customWidth="1"/>
    <col min="4357" max="4358" width="3.7109375" style="446" customWidth="1"/>
    <col min="4359" max="4359" width="22" style="446" customWidth="1"/>
    <col min="4360" max="4360" width="5.5703125" style="446" customWidth="1"/>
    <col min="4361" max="4362" width="3.7109375" style="446" customWidth="1"/>
    <col min="4363" max="4363" width="22" style="446" customWidth="1"/>
    <col min="4364" max="4364" width="5.5703125" style="446" customWidth="1"/>
    <col min="4365" max="4366" width="3.7109375" style="446" customWidth="1"/>
    <col min="4367" max="4367" width="22" style="446" customWidth="1"/>
    <col min="4368" max="4369" width="15.7109375" style="446"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7" width="10.5703125" style="446"/>
    <col min="4378" max="4378" width="13.42578125" style="446" customWidth="1"/>
    <col min="4379"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5.5703125" style="446" customWidth="1"/>
    <col min="4613" max="4614" width="3.7109375" style="446" customWidth="1"/>
    <col min="4615" max="4615" width="22" style="446" customWidth="1"/>
    <col min="4616" max="4616" width="5.5703125" style="446" customWidth="1"/>
    <col min="4617" max="4618" width="3.7109375" style="446" customWidth="1"/>
    <col min="4619" max="4619" width="22" style="446" customWidth="1"/>
    <col min="4620" max="4620" width="5.5703125" style="446" customWidth="1"/>
    <col min="4621" max="4622" width="3.7109375" style="446" customWidth="1"/>
    <col min="4623" max="4623" width="22" style="446" customWidth="1"/>
    <col min="4624" max="4625" width="15.7109375" style="446"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3" width="10.5703125" style="446"/>
    <col min="4634" max="4634" width="13.42578125" style="446" customWidth="1"/>
    <col min="4635"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5.5703125" style="446" customWidth="1"/>
    <col min="4869" max="4870" width="3.7109375" style="446" customWidth="1"/>
    <col min="4871" max="4871" width="22" style="446" customWidth="1"/>
    <col min="4872" max="4872" width="5.5703125" style="446" customWidth="1"/>
    <col min="4873" max="4874" width="3.7109375" style="446" customWidth="1"/>
    <col min="4875" max="4875" width="22" style="446" customWidth="1"/>
    <col min="4876" max="4876" width="5.5703125" style="446" customWidth="1"/>
    <col min="4877" max="4878" width="3.7109375" style="446" customWidth="1"/>
    <col min="4879" max="4879" width="22" style="446" customWidth="1"/>
    <col min="4880" max="4881" width="15.7109375" style="446"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89" width="10.5703125" style="446"/>
    <col min="4890" max="4890" width="13.42578125" style="446" customWidth="1"/>
    <col min="4891"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5.5703125" style="446" customWidth="1"/>
    <col min="5125" max="5126" width="3.7109375" style="446" customWidth="1"/>
    <col min="5127" max="5127" width="22" style="446" customWidth="1"/>
    <col min="5128" max="5128" width="5.5703125" style="446" customWidth="1"/>
    <col min="5129" max="5130" width="3.7109375" style="446" customWidth="1"/>
    <col min="5131" max="5131" width="22" style="446" customWidth="1"/>
    <col min="5132" max="5132" width="5.5703125" style="446" customWidth="1"/>
    <col min="5133" max="5134" width="3.7109375" style="446" customWidth="1"/>
    <col min="5135" max="5135" width="22" style="446" customWidth="1"/>
    <col min="5136" max="5137" width="15.7109375" style="446"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5" width="10.5703125" style="446"/>
    <col min="5146" max="5146" width="13.42578125" style="446" customWidth="1"/>
    <col min="5147"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5.5703125" style="446" customWidth="1"/>
    <col min="5381" max="5382" width="3.7109375" style="446" customWidth="1"/>
    <col min="5383" max="5383" width="22" style="446" customWidth="1"/>
    <col min="5384" max="5384" width="5.5703125" style="446" customWidth="1"/>
    <col min="5385" max="5386" width="3.7109375" style="446" customWidth="1"/>
    <col min="5387" max="5387" width="22" style="446" customWidth="1"/>
    <col min="5388" max="5388" width="5.5703125" style="446" customWidth="1"/>
    <col min="5389" max="5390" width="3.7109375" style="446" customWidth="1"/>
    <col min="5391" max="5391" width="22" style="446" customWidth="1"/>
    <col min="5392" max="5393" width="15.7109375" style="446"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1" width="10.5703125" style="446"/>
    <col min="5402" max="5402" width="13.42578125" style="446" customWidth="1"/>
    <col min="5403"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5.5703125" style="446" customWidth="1"/>
    <col min="5637" max="5638" width="3.7109375" style="446" customWidth="1"/>
    <col min="5639" max="5639" width="22" style="446" customWidth="1"/>
    <col min="5640" max="5640" width="5.5703125" style="446" customWidth="1"/>
    <col min="5641" max="5642" width="3.7109375" style="446" customWidth="1"/>
    <col min="5643" max="5643" width="22" style="446" customWidth="1"/>
    <col min="5644" max="5644" width="5.5703125" style="446" customWidth="1"/>
    <col min="5645" max="5646" width="3.7109375" style="446" customWidth="1"/>
    <col min="5647" max="5647" width="22" style="446" customWidth="1"/>
    <col min="5648" max="5649" width="15.7109375" style="446"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7" width="10.5703125" style="446"/>
    <col min="5658" max="5658" width="13.42578125" style="446" customWidth="1"/>
    <col min="5659"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5.5703125" style="446" customWidth="1"/>
    <col min="5893" max="5894" width="3.7109375" style="446" customWidth="1"/>
    <col min="5895" max="5895" width="22" style="446" customWidth="1"/>
    <col min="5896" max="5896" width="5.5703125" style="446" customWidth="1"/>
    <col min="5897" max="5898" width="3.7109375" style="446" customWidth="1"/>
    <col min="5899" max="5899" width="22" style="446" customWidth="1"/>
    <col min="5900" max="5900" width="5.5703125" style="446" customWidth="1"/>
    <col min="5901" max="5902" width="3.7109375" style="446" customWidth="1"/>
    <col min="5903" max="5903" width="22" style="446" customWidth="1"/>
    <col min="5904" max="5905" width="15.7109375" style="446"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3" width="10.5703125" style="446"/>
    <col min="5914" max="5914" width="13.42578125" style="446" customWidth="1"/>
    <col min="5915"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5.5703125" style="446" customWidth="1"/>
    <col min="6149" max="6150" width="3.7109375" style="446" customWidth="1"/>
    <col min="6151" max="6151" width="22" style="446" customWidth="1"/>
    <col min="6152" max="6152" width="5.5703125" style="446" customWidth="1"/>
    <col min="6153" max="6154" width="3.7109375" style="446" customWidth="1"/>
    <col min="6155" max="6155" width="22" style="446" customWidth="1"/>
    <col min="6156" max="6156" width="5.5703125" style="446" customWidth="1"/>
    <col min="6157" max="6158" width="3.7109375" style="446" customWidth="1"/>
    <col min="6159" max="6159" width="22" style="446" customWidth="1"/>
    <col min="6160" max="6161" width="15.7109375" style="446"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69" width="10.5703125" style="446"/>
    <col min="6170" max="6170" width="13.42578125" style="446" customWidth="1"/>
    <col min="6171"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5.5703125" style="446" customWidth="1"/>
    <col min="6405" max="6406" width="3.7109375" style="446" customWidth="1"/>
    <col min="6407" max="6407" width="22" style="446" customWidth="1"/>
    <col min="6408" max="6408" width="5.5703125" style="446" customWidth="1"/>
    <col min="6409" max="6410" width="3.7109375" style="446" customWidth="1"/>
    <col min="6411" max="6411" width="22" style="446" customWidth="1"/>
    <col min="6412" max="6412" width="5.5703125" style="446" customWidth="1"/>
    <col min="6413" max="6414" width="3.7109375" style="446" customWidth="1"/>
    <col min="6415" max="6415" width="22" style="446" customWidth="1"/>
    <col min="6416" max="6417" width="15.7109375" style="446"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5" width="10.5703125" style="446"/>
    <col min="6426" max="6426" width="13.42578125" style="446" customWidth="1"/>
    <col min="6427"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5.5703125" style="446" customWidth="1"/>
    <col min="6661" max="6662" width="3.7109375" style="446" customWidth="1"/>
    <col min="6663" max="6663" width="22" style="446" customWidth="1"/>
    <col min="6664" max="6664" width="5.5703125" style="446" customWidth="1"/>
    <col min="6665" max="6666" width="3.7109375" style="446" customWidth="1"/>
    <col min="6667" max="6667" width="22" style="446" customWidth="1"/>
    <col min="6668" max="6668" width="5.5703125" style="446" customWidth="1"/>
    <col min="6669" max="6670" width="3.7109375" style="446" customWidth="1"/>
    <col min="6671" max="6671" width="22" style="446" customWidth="1"/>
    <col min="6672" max="6673" width="15.7109375" style="446"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1" width="10.5703125" style="446"/>
    <col min="6682" max="6682" width="13.42578125" style="446" customWidth="1"/>
    <col min="6683"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5.5703125" style="446" customWidth="1"/>
    <col min="6917" max="6918" width="3.7109375" style="446" customWidth="1"/>
    <col min="6919" max="6919" width="22" style="446" customWidth="1"/>
    <col min="6920" max="6920" width="5.5703125" style="446" customWidth="1"/>
    <col min="6921" max="6922" width="3.7109375" style="446" customWidth="1"/>
    <col min="6923" max="6923" width="22" style="446" customWidth="1"/>
    <col min="6924" max="6924" width="5.5703125" style="446" customWidth="1"/>
    <col min="6925" max="6926" width="3.7109375" style="446" customWidth="1"/>
    <col min="6927" max="6927" width="22" style="446" customWidth="1"/>
    <col min="6928" max="6929" width="15.7109375" style="446"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7" width="10.5703125" style="446"/>
    <col min="6938" max="6938" width="13.42578125" style="446" customWidth="1"/>
    <col min="6939"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5.5703125" style="446" customWidth="1"/>
    <col min="7173" max="7174" width="3.7109375" style="446" customWidth="1"/>
    <col min="7175" max="7175" width="22" style="446" customWidth="1"/>
    <col min="7176" max="7176" width="5.5703125" style="446" customWidth="1"/>
    <col min="7177" max="7178" width="3.7109375" style="446" customWidth="1"/>
    <col min="7179" max="7179" width="22" style="446" customWidth="1"/>
    <col min="7180" max="7180" width="5.5703125" style="446" customWidth="1"/>
    <col min="7181" max="7182" width="3.7109375" style="446" customWidth="1"/>
    <col min="7183" max="7183" width="22" style="446" customWidth="1"/>
    <col min="7184" max="7185" width="15.7109375" style="446"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3" width="10.5703125" style="446"/>
    <col min="7194" max="7194" width="13.42578125" style="446" customWidth="1"/>
    <col min="7195"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5.5703125" style="446" customWidth="1"/>
    <col min="7429" max="7430" width="3.7109375" style="446" customWidth="1"/>
    <col min="7431" max="7431" width="22" style="446" customWidth="1"/>
    <col min="7432" max="7432" width="5.5703125" style="446" customWidth="1"/>
    <col min="7433" max="7434" width="3.7109375" style="446" customWidth="1"/>
    <col min="7435" max="7435" width="22" style="446" customWidth="1"/>
    <col min="7436" max="7436" width="5.5703125" style="446" customWidth="1"/>
    <col min="7437" max="7438" width="3.7109375" style="446" customWidth="1"/>
    <col min="7439" max="7439" width="22" style="446" customWidth="1"/>
    <col min="7440" max="7441" width="15.7109375" style="446"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49" width="10.5703125" style="446"/>
    <col min="7450" max="7450" width="13.42578125" style="446" customWidth="1"/>
    <col min="7451"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5.5703125" style="446" customWidth="1"/>
    <col min="7685" max="7686" width="3.7109375" style="446" customWidth="1"/>
    <col min="7687" max="7687" width="22" style="446" customWidth="1"/>
    <col min="7688" max="7688" width="5.5703125" style="446" customWidth="1"/>
    <col min="7689" max="7690" width="3.7109375" style="446" customWidth="1"/>
    <col min="7691" max="7691" width="22" style="446" customWidth="1"/>
    <col min="7692" max="7692" width="5.5703125" style="446" customWidth="1"/>
    <col min="7693" max="7694" width="3.7109375" style="446" customWidth="1"/>
    <col min="7695" max="7695" width="22" style="446" customWidth="1"/>
    <col min="7696" max="7697" width="15.7109375" style="446"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5" width="10.5703125" style="446"/>
    <col min="7706" max="7706" width="13.42578125" style="446" customWidth="1"/>
    <col min="7707"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5.5703125" style="446" customWidth="1"/>
    <col min="7941" max="7942" width="3.7109375" style="446" customWidth="1"/>
    <col min="7943" max="7943" width="22" style="446" customWidth="1"/>
    <col min="7944" max="7944" width="5.5703125" style="446" customWidth="1"/>
    <col min="7945" max="7946" width="3.7109375" style="446" customWidth="1"/>
    <col min="7947" max="7947" width="22" style="446" customWidth="1"/>
    <col min="7948" max="7948" width="5.5703125" style="446" customWidth="1"/>
    <col min="7949" max="7950" width="3.7109375" style="446" customWidth="1"/>
    <col min="7951" max="7951" width="22" style="446" customWidth="1"/>
    <col min="7952" max="7953" width="15.7109375" style="446"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1" width="10.5703125" style="446"/>
    <col min="7962" max="7962" width="13.42578125" style="446" customWidth="1"/>
    <col min="7963"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5.5703125" style="446" customWidth="1"/>
    <col min="8197" max="8198" width="3.7109375" style="446" customWidth="1"/>
    <col min="8199" max="8199" width="22" style="446" customWidth="1"/>
    <col min="8200" max="8200" width="5.5703125" style="446" customWidth="1"/>
    <col min="8201" max="8202" width="3.7109375" style="446" customWidth="1"/>
    <col min="8203" max="8203" width="22" style="446" customWidth="1"/>
    <col min="8204" max="8204" width="5.5703125" style="446" customWidth="1"/>
    <col min="8205" max="8206" width="3.7109375" style="446" customWidth="1"/>
    <col min="8207" max="8207" width="22" style="446" customWidth="1"/>
    <col min="8208" max="8209" width="15.7109375" style="446"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7" width="10.5703125" style="446"/>
    <col min="8218" max="8218" width="13.42578125" style="446" customWidth="1"/>
    <col min="8219"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5.5703125" style="446" customWidth="1"/>
    <col min="8453" max="8454" width="3.7109375" style="446" customWidth="1"/>
    <col min="8455" max="8455" width="22" style="446" customWidth="1"/>
    <col min="8456" max="8456" width="5.5703125" style="446" customWidth="1"/>
    <col min="8457" max="8458" width="3.7109375" style="446" customWidth="1"/>
    <col min="8459" max="8459" width="22" style="446" customWidth="1"/>
    <col min="8460" max="8460" width="5.5703125" style="446" customWidth="1"/>
    <col min="8461" max="8462" width="3.7109375" style="446" customWidth="1"/>
    <col min="8463" max="8463" width="22" style="446" customWidth="1"/>
    <col min="8464" max="8465" width="15.7109375" style="446"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3" width="10.5703125" style="446"/>
    <col min="8474" max="8474" width="13.42578125" style="446" customWidth="1"/>
    <col min="8475"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5.5703125" style="446" customWidth="1"/>
    <col min="8709" max="8710" width="3.7109375" style="446" customWidth="1"/>
    <col min="8711" max="8711" width="22" style="446" customWidth="1"/>
    <col min="8712" max="8712" width="5.5703125" style="446" customWidth="1"/>
    <col min="8713" max="8714" width="3.7109375" style="446" customWidth="1"/>
    <col min="8715" max="8715" width="22" style="446" customWidth="1"/>
    <col min="8716" max="8716" width="5.5703125" style="446" customWidth="1"/>
    <col min="8717" max="8718" width="3.7109375" style="446" customWidth="1"/>
    <col min="8719" max="8719" width="22" style="446" customWidth="1"/>
    <col min="8720" max="8721" width="15.7109375" style="446"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29" width="10.5703125" style="446"/>
    <col min="8730" max="8730" width="13.42578125" style="446" customWidth="1"/>
    <col min="8731"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5.5703125" style="446" customWidth="1"/>
    <col min="8965" max="8966" width="3.7109375" style="446" customWidth="1"/>
    <col min="8967" max="8967" width="22" style="446" customWidth="1"/>
    <col min="8968" max="8968" width="5.5703125" style="446" customWidth="1"/>
    <col min="8969" max="8970" width="3.7109375" style="446" customWidth="1"/>
    <col min="8971" max="8971" width="22" style="446" customWidth="1"/>
    <col min="8972" max="8972" width="5.5703125" style="446" customWidth="1"/>
    <col min="8973" max="8974" width="3.7109375" style="446" customWidth="1"/>
    <col min="8975" max="8975" width="22" style="446" customWidth="1"/>
    <col min="8976" max="8977" width="15.7109375" style="446"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5" width="10.5703125" style="446"/>
    <col min="8986" max="8986" width="13.42578125" style="446" customWidth="1"/>
    <col min="8987"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5.5703125" style="446" customWidth="1"/>
    <col min="9221" max="9222" width="3.7109375" style="446" customWidth="1"/>
    <col min="9223" max="9223" width="22" style="446" customWidth="1"/>
    <col min="9224" max="9224" width="5.5703125" style="446" customWidth="1"/>
    <col min="9225" max="9226" width="3.7109375" style="446" customWidth="1"/>
    <col min="9227" max="9227" width="22" style="446" customWidth="1"/>
    <col min="9228" max="9228" width="5.5703125" style="446" customWidth="1"/>
    <col min="9229" max="9230" width="3.7109375" style="446" customWidth="1"/>
    <col min="9231" max="9231" width="22" style="446" customWidth="1"/>
    <col min="9232" max="9233" width="15.7109375" style="446"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1" width="10.5703125" style="446"/>
    <col min="9242" max="9242" width="13.42578125" style="446" customWidth="1"/>
    <col min="9243"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5.5703125" style="446" customWidth="1"/>
    <col min="9477" max="9478" width="3.7109375" style="446" customWidth="1"/>
    <col min="9479" max="9479" width="22" style="446" customWidth="1"/>
    <col min="9480" max="9480" width="5.5703125" style="446" customWidth="1"/>
    <col min="9481" max="9482" width="3.7109375" style="446" customWidth="1"/>
    <col min="9483" max="9483" width="22" style="446" customWidth="1"/>
    <col min="9484" max="9484" width="5.5703125" style="446" customWidth="1"/>
    <col min="9485" max="9486" width="3.7109375" style="446" customWidth="1"/>
    <col min="9487" max="9487" width="22" style="446" customWidth="1"/>
    <col min="9488" max="9489" width="15.7109375" style="446"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7" width="10.5703125" style="446"/>
    <col min="9498" max="9498" width="13.42578125" style="446" customWidth="1"/>
    <col min="9499"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5.5703125" style="446" customWidth="1"/>
    <col min="9733" max="9734" width="3.7109375" style="446" customWidth="1"/>
    <col min="9735" max="9735" width="22" style="446" customWidth="1"/>
    <col min="9736" max="9736" width="5.5703125" style="446" customWidth="1"/>
    <col min="9737" max="9738" width="3.7109375" style="446" customWidth="1"/>
    <col min="9739" max="9739" width="22" style="446" customWidth="1"/>
    <col min="9740" max="9740" width="5.5703125" style="446" customWidth="1"/>
    <col min="9741" max="9742" width="3.7109375" style="446" customWidth="1"/>
    <col min="9743" max="9743" width="22" style="446" customWidth="1"/>
    <col min="9744" max="9745" width="15.7109375" style="446"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3" width="10.5703125" style="446"/>
    <col min="9754" max="9754" width="13.42578125" style="446" customWidth="1"/>
    <col min="9755"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5.5703125" style="446" customWidth="1"/>
    <col min="9989" max="9990" width="3.7109375" style="446" customWidth="1"/>
    <col min="9991" max="9991" width="22" style="446" customWidth="1"/>
    <col min="9992" max="9992" width="5.5703125" style="446" customWidth="1"/>
    <col min="9993" max="9994" width="3.7109375" style="446" customWidth="1"/>
    <col min="9995" max="9995" width="22" style="446" customWidth="1"/>
    <col min="9996" max="9996" width="5.5703125" style="446" customWidth="1"/>
    <col min="9997" max="9998" width="3.7109375" style="446" customWidth="1"/>
    <col min="9999" max="9999" width="22" style="446" customWidth="1"/>
    <col min="10000" max="10001" width="15.7109375" style="446"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09" width="10.5703125" style="446"/>
    <col min="10010" max="10010" width="13.42578125" style="446" customWidth="1"/>
    <col min="10011"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5.5703125" style="446" customWidth="1"/>
    <col min="10245" max="10246" width="3.7109375" style="446" customWidth="1"/>
    <col min="10247" max="10247" width="22" style="446" customWidth="1"/>
    <col min="10248" max="10248" width="5.5703125" style="446" customWidth="1"/>
    <col min="10249" max="10250" width="3.7109375" style="446" customWidth="1"/>
    <col min="10251" max="10251" width="22" style="446" customWidth="1"/>
    <col min="10252" max="10252" width="5.5703125" style="446" customWidth="1"/>
    <col min="10253" max="10254" width="3.7109375" style="446" customWidth="1"/>
    <col min="10255" max="10255" width="22" style="446" customWidth="1"/>
    <col min="10256" max="10257" width="15.7109375" style="446"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5" width="10.5703125" style="446"/>
    <col min="10266" max="10266" width="13.42578125" style="446" customWidth="1"/>
    <col min="10267"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5.5703125" style="446" customWidth="1"/>
    <col min="10501" max="10502" width="3.7109375" style="446" customWidth="1"/>
    <col min="10503" max="10503" width="22" style="446" customWidth="1"/>
    <col min="10504" max="10504" width="5.5703125" style="446" customWidth="1"/>
    <col min="10505" max="10506" width="3.7109375" style="446" customWidth="1"/>
    <col min="10507" max="10507" width="22" style="446" customWidth="1"/>
    <col min="10508" max="10508" width="5.5703125" style="446" customWidth="1"/>
    <col min="10509" max="10510" width="3.7109375" style="446" customWidth="1"/>
    <col min="10511" max="10511" width="22" style="446" customWidth="1"/>
    <col min="10512" max="10513" width="15.7109375" style="446"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1" width="10.5703125" style="446"/>
    <col min="10522" max="10522" width="13.42578125" style="446" customWidth="1"/>
    <col min="10523"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5.5703125" style="446" customWidth="1"/>
    <col min="10757" max="10758" width="3.7109375" style="446" customWidth="1"/>
    <col min="10759" max="10759" width="22" style="446" customWidth="1"/>
    <col min="10760" max="10760" width="5.5703125" style="446" customWidth="1"/>
    <col min="10761" max="10762" width="3.7109375" style="446" customWidth="1"/>
    <col min="10763" max="10763" width="22" style="446" customWidth="1"/>
    <col min="10764" max="10764" width="5.5703125" style="446" customWidth="1"/>
    <col min="10765" max="10766" width="3.7109375" style="446" customWidth="1"/>
    <col min="10767" max="10767" width="22" style="446" customWidth="1"/>
    <col min="10768" max="10769" width="15.7109375" style="446"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7" width="10.5703125" style="446"/>
    <col min="10778" max="10778" width="13.42578125" style="446" customWidth="1"/>
    <col min="10779"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5.5703125" style="446" customWidth="1"/>
    <col min="11013" max="11014" width="3.7109375" style="446" customWidth="1"/>
    <col min="11015" max="11015" width="22" style="446" customWidth="1"/>
    <col min="11016" max="11016" width="5.5703125" style="446" customWidth="1"/>
    <col min="11017" max="11018" width="3.7109375" style="446" customWidth="1"/>
    <col min="11019" max="11019" width="22" style="446" customWidth="1"/>
    <col min="11020" max="11020" width="5.5703125" style="446" customWidth="1"/>
    <col min="11021" max="11022" width="3.7109375" style="446" customWidth="1"/>
    <col min="11023" max="11023" width="22" style="446" customWidth="1"/>
    <col min="11024" max="11025" width="15.7109375" style="446"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3" width="10.5703125" style="446"/>
    <col min="11034" max="11034" width="13.42578125" style="446" customWidth="1"/>
    <col min="11035"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5.5703125" style="446" customWidth="1"/>
    <col min="11269" max="11270" width="3.7109375" style="446" customWidth="1"/>
    <col min="11271" max="11271" width="22" style="446" customWidth="1"/>
    <col min="11272" max="11272" width="5.5703125" style="446" customWidth="1"/>
    <col min="11273" max="11274" width="3.7109375" style="446" customWidth="1"/>
    <col min="11275" max="11275" width="22" style="446" customWidth="1"/>
    <col min="11276" max="11276" width="5.5703125" style="446" customWidth="1"/>
    <col min="11277" max="11278" width="3.7109375" style="446" customWidth="1"/>
    <col min="11279" max="11279" width="22" style="446" customWidth="1"/>
    <col min="11280" max="11281" width="15.7109375" style="446"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89" width="10.5703125" style="446"/>
    <col min="11290" max="11290" width="13.42578125" style="446" customWidth="1"/>
    <col min="11291"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5.5703125" style="446" customWidth="1"/>
    <col min="11525" max="11526" width="3.7109375" style="446" customWidth="1"/>
    <col min="11527" max="11527" width="22" style="446" customWidth="1"/>
    <col min="11528" max="11528" width="5.5703125" style="446" customWidth="1"/>
    <col min="11529" max="11530" width="3.7109375" style="446" customWidth="1"/>
    <col min="11531" max="11531" width="22" style="446" customWidth="1"/>
    <col min="11532" max="11532" width="5.5703125" style="446" customWidth="1"/>
    <col min="11533" max="11534" width="3.7109375" style="446" customWidth="1"/>
    <col min="11535" max="11535" width="22" style="446" customWidth="1"/>
    <col min="11536" max="11537" width="15.7109375" style="446"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5" width="10.5703125" style="446"/>
    <col min="11546" max="11546" width="13.42578125" style="446" customWidth="1"/>
    <col min="11547"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5.5703125" style="446" customWidth="1"/>
    <col min="11781" max="11782" width="3.7109375" style="446" customWidth="1"/>
    <col min="11783" max="11783" width="22" style="446" customWidth="1"/>
    <col min="11784" max="11784" width="5.5703125" style="446" customWidth="1"/>
    <col min="11785" max="11786" width="3.7109375" style="446" customWidth="1"/>
    <col min="11787" max="11787" width="22" style="446" customWidth="1"/>
    <col min="11788" max="11788" width="5.5703125" style="446" customWidth="1"/>
    <col min="11789" max="11790" width="3.7109375" style="446" customWidth="1"/>
    <col min="11791" max="11791" width="22" style="446" customWidth="1"/>
    <col min="11792" max="11793" width="15.7109375" style="446"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1" width="10.5703125" style="446"/>
    <col min="11802" max="11802" width="13.42578125" style="446" customWidth="1"/>
    <col min="11803"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5.5703125" style="446" customWidth="1"/>
    <col min="12037" max="12038" width="3.7109375" style="446" customWidth="1"/>
    <col min="12039" max="12039" width="22" style="446" customWidth="1"/>
    <col min="12040" max="12040" width="5.5703125" style="446" customWidth="1"/>
    <col min="12041" max="12042" width="3.7109375" style="446" customWidth="1"/>
    <col min="12043" max="12043" width="22" style="446" customWidth="1"/>
    <col min="12044" max="12044" width="5.5703125" style="446" customWidth="1"/>
    <col min="12045" max="12046" width="3.7109375" style="446" customWidth="1"/>
    <col min="12047" max="12047" width="22" style="446" customWidth="1"/>
    <col min="12048" max="12049" width="15.7109375" style="446"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7" width="10.5703125" style="446"/>
    <col min="12058" max="12058" width="13.42578125" style="446" customWidth="1"/>
    <col min="12059"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5.5703125" style="446" customWidth="1"/>
    <col min="12293" max="12294" width="3.7109375" style="446" customWidth="1"/>
    <col min="12295" max="12295" width="22" style="446" customWidth="1"/>
    <col min="12296" max="12296" width="5.5703125" style="446" customWidth="1"/>
    <col min="12297" max="12298" width="3.7109375" style="446" customWidth="1"/>
    <col min="12299" max="12299" width="22" style="446" customWidth="1"/>
    <col min="12300" max="12300" width="5.5703125" style="446" customWidth="1"/>
    <col min="12301" max="12302" width="3.7109375" style="446" customWidth="1"/>
    <col min="12303" max="12303" width="22" style="446" customWidth="1"/>
    <col min="12304" max="12305" width="15.7109375" style="446"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3" width="10.5703125" style="446"/>
    <col min="12314" max="12314" width="13.42578125" style="446" customWidth="1"/>
    <col min="12315"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5.5703125" style="446" customWidth="1"/>
    <col min="12549" max="12550" width="3.7109375" style="446" customWidth="1"/>
    <col min="12551" max="12551" width="22" style="446" customWidth="1"/>
    <col min="12552" max="12552" width="5.5703125" style="446" customWidth="1"/>
    <col min="12553" max="12554" width="3.7109375" style="446" customWidth="1"/>
    <col min="12555" max="12555" width="22" style="446" customWidth="1"/>
    <col min="12556" max="12556" width="5.5703125" style="446" customWidth="1"/>
    <col min="12557" max="12558" width="3.7109375" style="446" customWidth="1"/>
    <col min="12559" max="12559" width="22" style="446" customWidth="1"/>
    <col min="12560" max="12561" width="15.7109375" style="446"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69" width="10.5703125" style="446"/>
    <col min="12570" max="12570" width="13.42578125" style="446" customWidth="1"/>
    <col min="12571"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5.5703125" style="446" customWidth="1"/>
    <col min="12805" max="12806" width="3.7109375" style="446" customWidth="1"/>
    <col min="12807" max="12807" width="22" style="446" customWidth="1"/>
    <col min="12808" max="12808" width="5.5703125" style="446" customWidth="1"/>
    <col min="12809" max="12810" width="3.7109375" style="446" customWidth="1"/>
    <col min="12811" max="12811" width="22" style="446" customWidth="1"/>
    <col min="12812" max="12812" width="5.5703125" style="446" customWidth="1"/>
    <col min="12813" max="12814" width="3.7109375" style="446" customWidth="1"/>
    <col min="12815" max="12815" width="22" style="446" customWidth="1"/>
    <col min="12816" max="12817" width="15.7109375" style="446"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5" width="10.5703125" style="446"/>
    <col min="12826" max="12826" width="13.42578125" style="446" customWidth="1"/>
    <col min="12827"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5.5703125" style="446" customWidth="1"/>
    <col min="13061" max="13062" width="3.7109375" style="446" customWidth="1"/>
    <col min="13063" max="13063" width="22" style="446" customWidth="1"/>
    <col min="13064" max="13064" width="5.5703125" style="446" customWidth="1"/>
    <col min="13065" max="13066" width="3.7109375" style="446" customWidth="1"/>
    <col min="13067" max="13067" width="22" style="446" customWidth="1"/>
    <col min="13068" max="13068" width="5.5703125" style="446" customWidth="1"/>
    <col min="13069" max="13070" width="3.7109375" style="446" customWidth="1"/>
    <col min="13071" max="13071" width="22" style="446" customWidth="1"/>
    <col min="13072" max="13073" width="15.7109375" style="446"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1" width="10.5703125" style="446"/>
    <col min="13082" max="13082" width="13.42578125" style="446" customWidth="1"/>
    <col min="13083"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5.5703125" style="446" customWidth="1"/>
    <col min="13317" max="13318" width="3.7109375" style="446" customWidth="1"/>
    <col min="13319" max="13319" width="22" style="446" customWidth="1"/>
    <col min="13320" max="13320" width="5.5703125" style="446" customWidth="1"/>
    <col min="13321" max="13322" width="3.7109375" style="446" customWidth="1"/>
    <col min="13323" max="13323" width="22" style="446" customWidth="1"/>
    <col min="13324" max="13324" width="5.5703125" style="446" customWidth="1"/>
    <col min="13325" max="13326" width="3.7109375" style="446" customWidth="1"/>
    <col min="13327" max="13327" width="22" style="446" customWidth="1"/>
    <col min="13328" max="13329" width="15.7109375" style="446"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7" width="10.5703125" style="446"/>
    <col min="13338" max="13338" width="13.42578125" style="446" customWidth="1"/>
    <col min="13339"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5.5703125" style="446" customWidth="1"/>
    <col min="13573" max="13574" width="3.7109375" style="446" customWidth="1"/>
    <col min="13575" max="13575" width="22" style="446" customWidth="1"/>
    <col min="13576" max="13576" width="5.5703125" style="446" customWidth="1"/>
    <col min="13577" max="13578" width="3.7109375" style="446" customWidth="1"/>
    <col min="13579" max="13579" width="22" style="446" customWidth="1"/>
    <col min="13580" max="13580" width="5.5703125" style="446" customWidth="1"/>
    <col min="13581" max="13582" width="3.7109375" style="446" customWidth="1"/>
    <col min="13583" max="13583" width="22" style="446" customWidth="1"/>
    <col min="13584" max="13585" width="15.7109375" style="446"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3" width="10.5703125" style="446"/>
    <col min="13594" max="13594" width="13.42578125" style="446" customWidth="1"/>
    <col min="13595"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5.5703125" style="446" customWidth="1"/>
    <col min="13829" max="13830" width="3.7109375" style="446" customWidth="1"/>
    <col min="13831" max="13831" width="22" style="446" customWidth="1"/>
    <col min="13832" max="13832" width="5.5703125" style="446" customWidth="1"/>
    <col min="13833" max="13834" width="3.7109375" style="446" customWidth="1"/>
    <col min="13835" max="13835" width="22" style="446" customWidth="1"/>
    <col min="13836" max="13836" width="5.5703125" style="446" customWidth="1"/>
    <col min="13837" max="13838" width="3.7109375" style="446" customWidth="1"/>
    <col min="13839" max="13839" width="22" style="446" customWidth="1"/>
    <col min="13840" max="13841" width="15.7109375" style="446"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49" width="10.5703125" style="446"/>
    <col min="13850" max="13850" width="13.42578125" style="446" customWidth="1"/>
    <col min="13851"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5.5703125" style="446" customWidth="1"/>
    <col min="14085" max="14086" width="3.7109375" style="446" customWidth="1"/>
    <col min="14087" max="14087" width="22" style="446" customWidth="1"/>
    <col min="14088" max="14088" width="5.5703125" style="446" customWidth="1"/>
    <col min="14089" max="14090" width="3.7109375" style="446" customWidth="1"/>
    <col min="14091" max="14091" width="22" style="446" customWidth="1"/>
    <col min="14092" max="14092" width="5.5703125" style="446" customWidth="1"/>
    <col min="14093" max="14094" width="3.7109375" style="446" customWidth="1"/>
    <col min="14095" max="14095" width="22" style="446" customWidth="1"/>
    <col min="14096" max="14097" width="15.7109375" style="446"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5" width="10.5703125" style="446"/>
    <col min="14106" max="14106" width="13.42578125" style="446" customWidth="1"/>
    <col min="14107"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5.5703125" style="446" customWidth="1"/>
    <col min="14341" max="14342" width="3.7109375" style="446" customWidth="1"/>
    <col min="14343" max="14343" width="22" style="446" customWidth="1"/>
    <col min="14344" max="14344" width="5.5703125" style="446" customWidth="1"/>
    <col min="14345" max="14346" width="3.7109375" style="446" customWidth="1"/>
    <col min="14347" max="14347" width="22" style="446" customWidth="1"/>
    <col min="14348" max="14348" width="5.5703125" style="446" customWidth="1"/>
    <col min="14349" max="14350" width="3.7109375" style="446" customWidth="1"/>
    <col min="14351" max="14351" width="22" style="446" customWidth="1"/>
    <col min="14352" max="14353" width="15.7109375" style="446"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1" width="10.5703125" style="446"/>
    <col min="14362" max="14362" width="13.42578125" style="446" customWidth="1"/>
    <col min="14363"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5.5703125" style="446" customWidth="1"/>
    <col min="14597" max="14598" width="3.7109375" style="446" customWidth="1"/>
    <col min="14599" max="14599" width="22" style="446" customWidth="1"/>
    <col min="14600" max="14600" width="5.5703125" style="446" customWidth="1"/>
    <col min="14601" max="14602" width="3.7109375" style="446" customWidth="1"/>
    <col min="14603" max="14603" width="22" style="446" customWidth="1"/>
    <col min="14604" max="14604" width="5.5703125" style="446" customWidth="1"/>
    <col min="14605" max="14606" width="3.7109375" style="446" customWidth="1"/>
    <col min="14607" max="14607" width="22" style="446" customWidth="1"/>
    <col min="14608" max="14609" width="15.7109375" style="446"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7" width="10.5703125" style="446"/>
    <col min="14618" max="14618" width="13.42578125" style="446" customWidth="1"/>
    <col min="14619"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5.5703125" style="446" customWidth="1"/>
    <col min="14853" max="14854" width="3.7109375" style="446" customWidth="1"/>
    <col min="14855" max="14855" width="22" style="446" customWidth="1"/>
    <col min="14856" max="14856" width="5.5703125" style="446" customWidth="1"/>
    <col min="14857" max="14858" width="3.7109375" style="446" customWidth="1"/>
    <col min="14859" max="14859" width="22" style="446" customWidth="1"/>
    <col min="14860" max="14860" width="5.5703125" style="446" customWidth="1"/>
    <col min="14861" max="14862" width="3.7109375" style="446" customWidth="1"/>
    <col min="14863" max="14863" width="22" style="446" customWidth="1"/>
    <col min="14864" max="14865" width="15.7109375" style="446"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3" width="10.5703125" style="446"/>
    <col min="14874" max="14874" width="13.42578125" style="446" customWidth="1"/>
    <col min="14875"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5.5703125" style="446" customWidth="1"/>
    <col min="15109" max="15110" width="3.7109375" style="446" customWidth="1"/>
    <col min="15111" max="15111" width="22" style="446" customWidth="1"/>
    <col min="15112" max="15112" width="5.5703125" style="446" customWidth="1"/>
    <col min="15113" max="15114" width="3.7109375" style="446" customWidth="1"/>
    <col min="15115" max="15115" width="22" style="446" customWidth="1"/>
    <col min="15116" max="15116" width="5.5703125" style="446" customWidth="1"/>
    <col min="15117" max="15118" width="3.7109375" style="446" customWidth="1"/>
    <col min="15119" max="15119" width="22" style="446" customWidth="1"/>
    <col min="15120" max="15121" width="15.7109375" style="446"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29" width="10.5703125" style="446"/>
    <col min="15130" max="15130" width="13.42578125" style="446" customWidth="1"/>
    <col min="15131"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5.5703125" style="446" customWidth="1"/>
    <col min="15365" max="15366" width="3.7109375" style="446" customWidth="1"/>
    <col min="15367" max="15367" width="22" style="446" customWidth="1"/>
    <col min="15368" max="15368" width="5.5703125" style="446" customWidth="1"/>
    <col min="15369" max="15370" width="3.7109375" style="446" customWidth="1"/>
    <col min="15371" max="15371" width="22" style="446" customWidth="1"/>
    <col min="15372" max="15372" width="5.5703125" style="446" customWidth="1"/>
    <col min="15373" max="15374" width="3.7109375" style="446" customWidth="1"/>
    <col min="15375" max="15375" width="22" style="446" customWidth="1"/>
    <col min="15376" max="15377" width="15.7109375" style="446"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5" width="10.5703125" style="446"/>
    <col min="15386" max="15386" width="13.42578125" style="446" customWidth="1"/>
    <col min="15387"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5.5703125" style="446" customWidth="1"/>
    <col min="15621" max="15622" width="3.7109375" style="446" customWidth="1"/>
    <col min="15623" max="15623" width="22" style="446" customWidth="1"/>
    <col min="15624" max="15624" width="5.5703125" style="446" customWidth="1"/>
    <col min="15625" max="15626" width="3.7109375" style="446" customWidth="1"/>
    <col min="15627" max="15627" width="22" style="446" customWidth="1"/>
    <col min="15628" max="15628" width="5.5703125" style="446" customWidth="1"/>
    <col min="15629" max="15630" width="3.7109375" style="446" customWidth="1"/>
    <col min="15631" max="15631" width="22" style="446" customWidth="1"/>
    <col min="15632" max="15633" width="15.7109375" style="446"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1" width="10.5703125" style="446"/>
    <col min="15642" max="15642" width="13.42578125" style="446" customWidth="1"/>
    <col min="15643"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5.5703125" style="446" customWidth="1"/>
    <col min="15877" max="15878" width="3.7109375" style="446" customWidth="1"/>
    <col min="15879" max="15879" width="22" style="446" customWidth="1"/>
    <col min="15880" max="15880" width="5.5703125" style="446" customWidth="1"/>
    <col min="15881" max="15882" width="3.7109375" style="446" customWidth="1"/>
    <col min="15883" max="15883" width="22" style="446" customWidth="1"/>
    <col min="15884" max="15884" width="5.5703125" style="446" customWidth="1"/>
    <col min="15885" max="15886" width="3.7109375" style="446" customWidth="1"/>
    <col min="15887" max="15887" width="22" style="446" customWidth="1"/>
    <col min="15888" max="15889" width="15.7109375" style="446"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7" width="10.5703125" style="446"/>
    <col min="15898" max="15898" width="13.42578125" style="446" customWidth="1"/>
    <col min="15899"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5.5703125" style="446" customWidth="1"/>
    <col min="16133" max="16134" width="3.7109375" style="446" customWidth="1"/>
    <col min="16135" max="16135" width="22" style="446" customWidth="1"/>
    <col min="16136" max="16136" width="5.5703125" style="446" customWidth="1"/>
    <col min="16137" max="16138" width="3.7109375" style="446" customWidth="1"/>
    <col min="16139" max="16139" width="22" style="446" customWidth="1"/>
    <col min="16140" max="16140" width="5.5703125" style="446" customWidth="1"/>
    <col min="16141" max="16142" width="3.7109375" style="446" customWidth="1"/>
    <col min="16143" max="16143" width="22" style="446" customWidth="1"/>
    <col min="16144" max="16145" width="15.7109375" style="446"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3" width="10.5703125" style="446"/>
    <col min="16154" max="16154" width="13.42578125" style="446" customWidth="1"/>
    <col min="16155" max="16384" width="10.5703125" style="446"/>
  </cols>
  <sheetData>
    <row r="1" spans="1:37" hidden="1"/>
    <row r="2" spans="1:37" hidden="1"/>
    <row r="3" spans="1:37" hidden="1"/>
    <row r="4" spans="1:37" ht="3" customHeight="1">
      <c r="J4" s="451"/>
      <c r="K4" s="451"/>
      <c r="L4" s="447"/>
      <c r="M4" s="447"/>
      <c r="N4" s="447"/>
      <c r="O4" s="447"/>
      <c r="P4" s="447"/>
      <c r="Q4" s="447"/>
      <c r="R4" s="447"/>
      <c r="S4" s="447"/>
      <c r="T4" s="447"/>
      <c r="U4" s="447"/>
      <c r="V4" s="447"/>
      <c r="W4" s="447"/>
      <c r="X4" s="447"/>
      <c r="Y4" s="447"/>
      <c r="Z4" s="454"/>
      <c r="AA4" s="454"/>
      <c r="AB4" s="454"/>
      <c r="AC4" s="454"/>
      <c r="AD4" s="454"/>
      <c r="AE4" s="447"/>
    </row>
    <row r="5" spans="1:37" ht="22.5" customHeight="1">
      <c r="J5" s="451"/>
      <c r="K5" s="451"/>
      <c r="L5" s="1292" t="s">
        <v>745</v>
      </c>
      <c r="M5" s="1292"/>
      <c r="N5" s="1292"/>
      <c r="O5" s="1292"/>
      <c r="P5" s="1292"/>
      <c r="Q5" s="1292"/>
      <c r="R5" s="1292"/>
      <c r="S5" s="1292"/>
      <c r="T5" s="1292"/>
      <c r="U5" s="548"/>
      <c r="V5" s="548"/>
      <c r="W5" s="493"/>
      <c r="X5" s="493"/>
      <c r="Y5" s="554"/>
      <c r="Z5" s="554"/>
      <c r="AA5" s="554"/>
      <c r="AB5" s="554"/>
      <c r="AC5" s="554"/>
      <c r="AD5" s="554"/>
      <c r="AE5" s="467"/>
    </row>
    <row r="6" spans="1:37" ht="3" customHeight="1">
      <c r="J6" s="451"/>
      <c r="K6" s="451"/>
      <c r="L6" s="447"/>
      <c r="M6" s="447"/>
      <c r="N6" s="447"/>
      <c r="O6" s="450"/>
      <c r="P6" s="450"/>
      <c r="Q6" s="450"/>
      <c r="R6" s="450"/>
      <c r="S6" s="450"/>
      <c r="T6" s="450"/>
      <c r="U6" s="447"/>
    </row>
    <row r="7" spans="1:37" s="746" customFormat="1" ht="5.25" hidden="1">
      <c r="A7" s="1121"/>
      <c r="B7" s="1121"/>
      <c r="C7" s="1121"/>
      <c r="D7" s="1121"/>
      <c r="E7" s="1121"/>
      <c r="F7" s="1121"/>
      <c r="G7" s="1121"/>
      <c r="H7" s="1121"/>
      <c r="L7" s="1171"/>
      <c r="M7" s="1046"/>
      <c r="O7" s="1298"/>
      <c r="P7" s="1298"/>
      <c r="Q7" s="1298"/>
      <c r="R7" s="1298"/>
      <c r="S7" s="1298"/>
      <c r="T7" s="1298"/>
      <c r="U7" s="780"/>
      <c r="V7" s="780"/>
      <c r="X7" s="1121"/>
      <c r="Y7" s="1121"/>
      <c r="Z7" s="1121"/>
      <c r="AA7" s="1121"/>
      <c r="AB7" s="1121"/>
    </row>
    <row r="8" spans="1:37" s="461" customFormat="1" ht="18.75">
      <c r="A8" s="475"/>
      <c r="B8" s="475"/>
      <c r="C8" s="475"/>
      <c r="D8" s="475"/>
      <c r="E8" s="475"/>
      <c r="F8" s="475"/>
      <c r="G8" s="475"/>
      <c r="H8" s="475"/>
      <c r="L8" s="469"/>
      <c r="M8" s="1158" t="str">
        <f>"Дата подачи заявления об "&amp;IF(datePr_ch="","утверждении","изменении") &amp; " тарифов"</f>
        <v>Дата подачи заявления об утверждении тарифов</v>
      </c>
      <c r="N8" s="1299" t="str">
        <f>IF(datePr_ch="",IF(datePr="","",datePr),datePr_ch)</f>
        <v>29.04.2022</v>
      </c>
      <c r="O8" s="1299"/>
      <c r="P8" s="1299"/>
      <c r="Q8" s="1299"/>
      <c r="R8" s="1299"/>
      <c r="S8" s="1299"/>
      <c r="T8" s="1299"/>
      <c r="U8" s="635"/>
      <c r="V8" s="539"/>
      <c r="W8" s="539"/>
      <c r="X8" s="539"/>
      <c r="Y8" s="539"/>
      <c r="Z8" s="539"/>
      <c r="AA8" s="539"/>
      <c r="AH8" s="475"/>
      <c r="AI8" s="475"/>
      <c r="AJ8" s="475"/>
      <c r="AK8" s="475"/>
    </row>
    <row r="9" spans="1:37" s="461" customFormat="1" ht="18.75">
      <c r="A9" s="475"/>
      <c r="B9" s="475"/>
      <c r="C9" s="475"/>
      <c r="D9" s="475"/>
      <c r="E9" s="475"/>
      <c r="F9" s="475"/>
      <c r="G9" s="475"/>
      <c r="H9" s="475"/>
      <c r="L9" s="522"/>
      <c r="M9" s="1158" t="str">
        <f>"Номер подачи заявления об "&amp;IF(numberPr_ch="","утверждении","изменении") &amp; " тарифов"</f>
        <v>Номер подачи заявления об утверждении тарифов</v>
      </c>
      <c r="N9" s="1299" t="str">
        <f>IF(numberPr_ch="",IF(numberPr="","",numberPr),numberPr_ch)</f>
        <v>№2869/05-02, Вх.№3988</v>
      </c>
      <c r="O9" s="1299"/>
      <c r="P9" s="1299"/>
      <c r="Q9" s="1299"/>
      <c r="R9" s="1299"/>
      <c r="S9" s="1299"/>
      <c r="T9" s="1299"/>
      <c r="U9" s="635"/>
      <c r="V9" s="539"/>
      <c r="W9" s="539"/>
      <c r="X9" s="539"/>
      <c r="Y9" s="539"/>
      <c r="Z9" s="539"/>
      <c r="AA9" s="539"/>
      <c r="AH9" s="475"/>
      <c r="AI9" s="475"/>
      <c r="AJ9" s="475"/>
      <c r="AK9" s="475"/>
    </row>
    <row r="10" spans="1:37" s="746" customFormat="1" ht="5.25" hidden="1">
      <c r="A10" s="1121"/>
      <c r="B10" s="1121"/>
      <c r="C10" s="1121"/>
      <c r="D10" s="1121"/>
      <c r="E10" s="1121"/>
      <c r="F10" s="1121"/>
      <c r="G10" s="1121"/>
      <c r="H10" s="1121"/>
      <c r="L10" s="1171"/>
      <c r="M10" s="1046"/>
      <c r="O10" s="1298"/>
      <c r="P10" s="1298"/>
      <c r="Q10" s="1298"/>
      <c r="R10" s="1298"/>
      <c r="S10" s="1298"/>
      <c r="T10" s="1298"/>
      <c r="U10" s="780"/>
      <c r="V10" s="780"/>
      <c r="X10" s="1121"/>
      <c r="Y10" s="1121"/>
      <c r="Z10" s="1121"/>
      <c r="AA10" s="1121"/>
      <c r="AB10" s="1121"/>
    </row>
    <row r="11" spans="1:37" s="735" customFormat="1" ht="18.75" hidden="1">
      <c r="A11" s="736"/>
      <c r="B11" s="736"/>
      <c r="C11" s="736"/>
      <c r="D11" s="736"/>
      <c r="E11" s="736"/>
      <c r="F11" s="736"/>
      <c r="G11" s="736"/>
      <c r="H11" s="736"/>
      <c r="L11" s="724"/>
      <c r="M11" s="713"/>
      <c r="N11" s="712"/>
      <c r="O11" s="712"/>
      <c r="P11" s="712"/>
      <c r="Q11" s="712"/>
      <c r="R11" s="712"/>
      <c r="S11" s="712"/>
      <c r="T11" s="712"/>
      <c r="U11" s="635"/>
      <c r="Z11" s="734" t="s">
        <v>635</v>
      </c>
      <c r="AA11" s="734" t="s">
        <v>636</v>
      </c>
      <c r="AH11" s="736"/>
      <c r="AI11" s="736"/>
      <c r="AJ11" s="736"/>
      <c r="AK11" s="736"/>
    </row>
    <row r="12" spans="1:37" s="461" customFormat="1" ht="11.25" hidden="1">
      <c r="A12" s="475"/>
      <c r="B12" s="475"/>
      <c r="C12" s="475"/>
      <c r="D12" s="475"/>
      <c r="E12" s="475"/>
      <c r="F12" s="475"/>
      <c r="G12" s="475"/>
      <c r="H12" s="475"/>
      <c r="L12" s="1293"/>
      <c r="M12" s="1293"/>
      <c r="N12" s="536"/>
      <c r="O12" s="1325"/>
      <c r="P12" s="1325"/>
      <c r="Q12" s="1325"/>
      <c r="R12" s="1325"/>
      <c r="S12" s="1325"/>
      <c r="T12" s="1325"/>
      <c r="U12" s="456"/>
      <c r="AE12" s="473" t="s">
        <v>371</v>
      </c>
      <c r="AH12" s="475"/>
      <c r="AI12" s="475"/>
      <c r="AJ12" s="475"/>
      <c r="AK12" s="475"/>
    </row>
    <row r="13" spans="1:37">
      <c r="J13" s="451"/>
      <c r="K13" s="451"/>
      <c r="L13" s="447"/>
      <c r="M13" s="447"/>
      <c r="N13" s="447"/>
      <c r="O13" s="1319"/>
      <c r="P13" s="1319"/>
      <c r="Q13" s="1319"/>
      <c r="R13" s="1319"/>
      <c r="S13" s="1319"/>
      <c r="T13" s="1319"/>
      <c r="U13" s="568"/>
      <c r="Z13" s="1319"/>
      <c r="AA13" s="1319"/>
      <c r="AB13" s="1319"/>
      <c r="AC13" s="1319"/>
      <c r="AD13" s="1319"/>
      <c r="AE13" s="1319"/>
    </row>
    <row r="14" spans="1:37">
      <c r="J14" s="451"/>
      <c r="K14" s="451"/>
      <c r="L14" s="1232" t="s">
        <v>445</v>
      </c>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t="s">
        <v>446</v>
      </c>
    </row>
    <row r="15" spans="1:37" ht="14.25" customHeight="1">
      <c r="J15" s="451"/>
      <c r="K15" s="451"/>
      <c r="L15" s="1306" t="s">
        <v>91</v>
      </c>
      <c r="M15" s="1306" t="s">
        <v>618</v>
      </c>
      <c r="N15" s="1331" t="s">
        <v>597</v>
      </c>
      <c r="O15" s="1331"/>
      <c r="P15" s="1331"/>
      <c r="Q15" s="1331"/>
      <c r="R15" s="1331" t="s">
        <v>598</v>
      </c>
      <c r="S15" s="1331"/>
      <c r="T15" s="1331"/>
      <c r="U15" s="1331"/>
      <c r="V15" s="1331" t="s">
        <v>599</v>
      </c>
      <c r="W15" s="1331"/>
      <c r="X15" s="1331"/>
      <c r="Y15" s="1331"/>
      <c r="Z15" s="1306" t="s">
        <v>604</v>
      </c>
      <c r="AA15" s="1306"/>
      <c r="AB15" s="1306"/>
      <c r="AC15" s="1306"/>
      <c r="AD15" s="1306"/>
      <c r="AE15" s="1306" t="s">
        <v>339</v>
      </c>
      <c r="AF15" s="1318" t="s">
        <v>274</v>
      </c>
      <c r="AG15" s="1232"/>
    </row>
    <row r="16" spans="1:37" s="493" customFormat="1" ht="27.75" customHeight="1">
      <c r="A16" s="554"/>
      <c r="B16" s="554"/>
      <c r="C16" s="554"/>
      <c r="D16" s="554"/>
      <c r="E16" s="554"/>
      <c r="F16" s="554"/>
      <c r="G16" s="560"/>
      <c r="H16" s="560"/>
      <c r="I16" s="501"/>
      <c r="J16" s="499"/>
      <c r="K16" s="499"/>
      <c r="L16" s="1306"/>
      <c r="M16" s="1306"/>
      <c r="N16" s="1331"/>
      <c r="O16" s="1331"/>
      <c r="P16" s="1331"/>
      <c r="Q16" s="1331"/>
      <c r="R16" s="1331"/>
      <c r="S16" s="1331"/>
      <c r="T16" s="1331"/>
      <c r="U16" s="1331"/>
      <c r="V16" s="1331"/>
      <c r="W16" s="1331"/>
      <c r="X16" s="1331"/>
      <c r="Y16" s="1331"/>
      <c r="Z16" s="1232" t="s">
        <v>621</v>
      </c>
      <c r="AA16" s="1232"/>
      <c r="AB16" s="1232" t="s">
        <v>615</v>
      </c>
      <c r="AC16" s="1232"/>
      <c r="AD16" s="1232"/>
      <c r="AE16" s="1306"/>
      <c r="AF16" s="1318"/>
      <c r="AG16" s="1232"/>
      <c r="AH16" s="554"/>
      <c r="AI16" s="554"/>
      <c r="AJ16" s="554"/>
      <c r="AK16" s="554"/>
    </row>
    <row r="17" spans="1:37" ht="14.25" customHeight="1">
      <c r="J17" s="451"/>
      <c r="K17" s="451"/>
      <c r="L17" s="1306"/>
      <c r="M17" s="1306"/>
      <c r="N17" s="1331"/>
      <c r="O17" s="1331"/>
      <c r="P17" s="1331"/>
      <c r="Q17" s="1331"/>
      <c r="R17" s="1331"/>
      <c r="S17" s="1331"/>
      <c r="T17" s="1331"/>
      <c r="U17" s="1331"/>
      <c r="V17" s="1331"/>
      <c r="W17" s="1331"/>
      <c r="X17" s="1331"/>
      <c r="Y17" s="1331"/>
      <c r="Z17" s="504" t="s">
        <v>619</v>
      </c>
      <c r="AA17" s="504" t="s">
        <v>620</v>
      </c>
      <c r="AB17" s="506" t="s">
        <v>273</v>
      </c>
      <c r="AC17" s="1326" t="s">
        <v>272</v>
      </c>
      <c r="AD17" s="1326"/>
      <c r="AE17" s="1306"/>
      <c r="AF17" s="1318"/>
      <c r="AG17" s="1232"/>
    </row>
    <row r="18" spans="1:37">
      <c r="J18" s="451"/>
      <c r="K18" s="459">
        <v>1</v>
      </c>
      <c r="L18" s="448" t="s">
        <v>92</v>
      </c>
      <c r="M18" s="448" t="s">
        <v>48</v>
      </c>
      <c r="N18" s="1332">
        <f ca="1">OFFSET(N18,0,-1)+1</f>
        <v>3</v>
      </c>
      <c r="O18" s="1332"/>
      <c r="P18" s="1332"/>
      <c r="Q18" s="1332"/>
      <c r="R18" s="1332">
        <f ca="1">OFFSET(N18,0,0)+1</f>
        <v>4</v>
      </c>
      <c r="S18" s="1332"/>
      <c r="T18" s="1332"/>
      <c r="U18" s="1332"/>
      <c r="V18" s="640"/>
      <c r="W18" s="640"/>
      <c r="X18" s="640"/>
      <c r="Y18" s="641">
        <f ca="1">OFFSET(R18,0,0)+1</f>
        <v>5</v>
      </c>
      <c r="Z18" s="457">
        <f ca="1">OFFSET(Z18,0,-1)+1</f>
        <v>6</v>
      </c>
      <c r="AA18" s="457">
        <f ca="1">OFFSET(AA18,0,-1)+1</f>
        <v>7</v>
      </c>
      <c r="AB18" s="457">
        <f ca="1">OFFSET(AB18,0,-1)+1</f>
        <v>8</v>
      </c>
      <c r="AC18" s="1332">
        <f ca="1">OFFSET(AC18,0,-1)+1</f>
        <v>9</v>
      </c>
      <c r="AD18" s="1332"/>
      <c r="AE18" s="457">
        <f ca="1">OFFSET(AE18,0,-2)+1</f>
        <v>10</v>
      </c>
      <c r="AF18" s="493"/>
      <c r="AG18" s="457">
        <f ca="1">OFFSET(AG18,0,-2)+1</f>
        <v>11</v>
      </c>
    </row>
    <row r="19" spans="1:37" ht="22.5">
      <c r="A19" s="1277">
        <v>1</v>
      </c>
      <c r="B19" s="963"/>
      <c r="C19" s="963"/>
      <c r="D19" s="963"/>
      <c r="E19" s="963"/>
      <c r="F19" s="956"/>
      <c r="G19" s="962"/>
      <c r="H19" s="962"/>
      <c r="I19" s="944"/>
      <c r="J19" s="943"/>
      <c r="K19" s="943"/>
      <c r="L19" s="562" t="e">
        <f ca="1">mergeValue(A19)</f>
        <v>#NAME?</v>
      </c>
      <c r="M19" s="610" t="s">
        <v>19</v>
      </c>
      <c r="N19" s="1333"/>
      <c r="O19" s="1333"/>
      <c r="P19" s="1333"/>
      <c r="Q19" s="1333"/>
      <c r="R19" s="1333"/>
      <c r="S19" s="1333"/>
      <c r="T19" s="1333"/>
      <c r="U19" s="1333"/>
      <c r="V19" s="1333"/>
      <c r="W19" s="1333"/>
      <c r="X19" s="1333"/>
      <c r="Y19" s="1333"/>
      <c r="Z19" s="1333"/>
      <c r="AA19" s="1333"/>
      <c r="AB19" s="1333"/>
      <c r="AC19" s="1333"/>
      <c r="AD19" s="1333"/>
      <c r="AE19" s="1333"/>
      <c r="AF19" s="1333"/>
      <c r="AG19" s="550" t="s">
        <v>718</v>
      </c>
    </row>
    <row r="20" spans="1:37" ht="22.5">
      <c r="A20" s="1277"/>
      <c r="B20" s="1277">
        <v>1</v>
      </c>
      <c r="C20" s="963"/>
      <c r="D20" s="963"/>
      <c r="E20" s="963"/>
      <c r="F20" s="956"/>
      <c r="G20" s="965"/>
      <c r="H20" s="966"/>
      <c r="I20" s="945"/>
      <c r="J20" s="940"/>
      <c r="K20" s="938"/>
      <c r="L20" s="562" t="e">
        <f ca="1">mergeValue(A20) &amp;"."&amp; mergeValue(B20)</f>
        <v>#NAME?</v>
      </c>
      <c r="M20" s="516" t="s">
        <v>15</v>
      </c>
      <c r="N20" s="1334"/>
      <c r="O20" s="1334"/>
      <c r="P20" s="1334"/>
      <c r="Q20" s="1334"/>
      <c r="R20" s="1334"/>
      <c r="S20" s="1334"/>
      <c r="T20" s="1334"/>
      <c r="U20" s="1334"/>
      <c r="V20" s="1334"/>
      <c r="W20" s="1334"/>
      <c r="X20" s="1334"/>
      <c r="Y20" s="1334"/>
      <c r="Z20" s="1334"/>
      <c r="AA20" s="1334"/>
      <c r="AB20" s="1334"/>
      <c r="AC20" s="1334"/>
      <c r="AD20" s="1334"/>
      <c r="AE20" s="1334"/>
      <c r="AF20" s="1334"/>
      <c r="AG20" s="550" t="s">
        <v>459</v>
      </c>
    </row>
    <row r="21" spans="1:37" ht="22.5">
      <c r="A21" s="1277"/>
      <c r="B21" s="1277"/>
      <c r="C21" s="1277">
        <v>1</v>
      </c>
      <c r="D21" s="963"/>
      <c r="E21" s="963"/>
      <c r="F21" s="956"/>
      <c r="G21" s="965"/>
      <c r="H21" s="966"/>
      <c r="I21" s="945"/>
      <c r="J21" s="940"/>
      <c r="K21" s="938"/>
      <c r="L21" s="562" t="e">
        <f ca="1">mergeValue(A21) &amp;"."&amp; mergeValue(B21)&amp;"."&amp; mergeValue(C21)</f>
        <v>#NAME?</v>
      </c>
      <c r="M21" s="517" t="s">
        <v>7</v>
      </c>
      <c r="N21" s="1334"/>
      <c r="O21" s="1334"/>
      <c r="P21" s="1334"/>
      <c r="Q21" s="1334"/>
      <c r="R21" s="1334"/>
      <c r="S21" s="1334"/>
      <c r="T21" s="1334"/>
      <c r="U21" s="1334"/>
      <c r="V21" s="1334"/>
      <c r="W21" s="1334"/>
      <c r="X21" s="1334"/>
      <c r="Y21" s="1334"/>
      <c r="Z21" s="1334"/>
      <c r="AA21" s="1334"/>
      <c r="AB21" s="1334"/>
      <c r="AC21" s="1334"/>
      <c r="AD21" s="1334"/>
      <c r="AE21" s="1334"/>
      <c r="AF21" s="1334"/>
      <c r="AG21" s="550" t="s">
        <v>600</v>
      </c>
    </row>
    <row r="22" spans="1:37" ht="15" customHeight="1">
      <c r="A22" s="1277"/>
      <c r="B22" s="1277"/>
      <c r="C22" s="1277"/>
      <c r="D22" s="1277">
        <v>1</v>
      </c>
      <c r="E22" s="963"/>
      <c r="F22" s="956"/>
      <c r="G22" s="965"/>
      <c r="H22" s="966"/>
      <c r="I22" s="945"/>
      <c r="J22" s="940"/>
      <c r="K22" s="938"/>
      <c r="L22" s="562" t="e">
        <f ca="1">mergeValue(A22) &amp;"."&amp; mergeValue(B22)&amp;"."&amp; mergeValue(C22)&amp;"."&amp; mergeValue(D22)</f>
        <v>#NAME?</v>
      </c>
      <c r="M22" s="518" t="s">
        <v>21</v>
      </c>
      <c r="N22" s="1334"/>
      <c r="O22" s="1334"/>
      <c r="P22" s="1334"/>
      <c r="Q22" s="1334"/>
      <c r="R22" s="1334"/>
      <c r="S22" s="1334"/>
      <c r="T22" s="1334"/>
      <c r="U22" s="1334"/>
      <c r="V22" s="1334"/>
      <c r="W22" s="1334"/>
      <c r="X22" s="1334"/>
      <c r="Y22" s="1334"/>
      <c r="Z22" s="1334"/>
      <c r="AA22" s="1334"/>
      <c r="AB22" s="1334"/>
      <c r="AC22" s="1334"/>
      <c r="AD22" s="1334"/>
      <c r="AE22" s="1334"/>
      <c r="AF22" s="1334"/>
      <c r="AG22" s="550" t="s">
        <v>623</v>
      </c>
    </row>
    <row r="23" spans="1:37" ht="20.100000000000001" customHeight="1">
      <c r="A23" s="1277"/>
      <c r="B23" s="1277"/>
      <c r="C23" s="1277"/>
      <c r="D23" s="1277"/>
      <c r="E23" s="1277">
        <v>1</v>
      </c>
      <c r="F23" s="956"/>
      <c r="G23" s="965"/>
      <c r="H23" s="966"/>
      <c r="I23" s="967"/>
      <c r="J23" s="957"/>
      <c r="K23" s="1235"/>
      <c r="L23" s="1337" t="e">
        <f ca="1">mergeValue(A23) &amp;"."&amp; mergeValue(B23)&amp;"."&amp; mergeValue(C23)&amp;"."&amp; mergeValue(D23)&amp;"."&amp; mergeValue(E23)</f>
        <v>#NAME?</v>
      </c>
      <c r="M23" s="1338"/>
      <c r="N23" s="1285" t="s">
        <v>84</v>
      </c>
      <c r="O23" s="1344"/>
      <c r="P23" s="1342">
        <v>1</v>
      </c>
      <c r="Q23" s="1335"/>
      <c r="R23" s="1285" t="s">
        <v>84</v>
      </c>
      <c r="S23" s="1344"/>
      <c r="T23" s="1342">
        <v>1</v>
      </c>
      <c r="U23" s="1335"/>
      <c r="V23" s="1285" t="s">
        <v>84</v>
      </c>
      <c r="W23" s="531"/>
      <c r="X23" s="509">
        <v>1</v>
      </c>
      <c r="Y23" s="1042"/>
      <c r="Z23" s="638"/>
      <c r="AA23" s="638"/>
      <c r="AB23" s="1283"/>
      <c r="AC23" s="1285" t="s">
        <v>83</v>
      </c>
      <c r="AD23" s="1283"/>
      <c r="AE23" s="1285" t="s">
        <v>84</v>
      </c>
      <c r="AF23" s="547"/>
      <c r="AG23" s="1339" t="s">
        <v>622</v>
      </c>
      <c r="AH23" s="470" t="e">
        <f ca="1">strCheckDate(Z24:AF24)</f>
        <v>#NAME?</v>
      </c>
      <c r="AI23" s="474" t="str">
        <f>IF(AND(COUNTIF(AJ18:AJ27,AJ23)&gt;1,AJ23&lt;&gt;""),"ErrUnique:HasDoubleConn","")</f>
        <v/>
      </c>
      <c r="AJ23" s="474"/>
      <c r="AK23" s="474"/>
    </row>
    <row r="24" spans="1:37" ht="20.100000000000001" customHeight="1">
      <c r="A24" s="1277"/>
      <c r="B24" s="1277"/>
      <c r="C24" s="1277"/>
      <c r="D24" s="1277"/>
      <c r="E24" s="1277"/>
      <c r="F24" s="956"/>
      <c r="G24" s="965"/>
      <c r="H24" s="966"/>
      <c r="I24" s="967"/>
      <c r="J24" s="957"/>
      <c r="K24" s="1235"/>
      <c r="L24" s="1337"/>
      <c r="M24" s="1338"/>
      <c r="N24" s="1285"/>
      <c r="O24" s="1344"/>
      <c r="P24" s="1342"/>
      <c r="Q24" s="1343"/>
      <c r="R24" s="1285"/>
      <c r="S24" s="1344"/>
      <c r="T24" s="1342"/>
      <c r="U24" s="1336"/>
      <c r="V24" s="1285"/>
      <c r="W24" s="570"/>
      <c r="X24" s="535"/>
      <c r="Y24" s="535"/>
      <c r="Z24" s="541"/>
      <c r="AA24" s="572" t="str">
        <f>AB23 &amp; "-" &amp; AD23</f>
        <v>-</v>
      </c>
      <c r="AB24" s="1284"/>
      <c r="AC24" s="1285"/>
      <c r="AD24" s="1284"/>
      <c r="AE24" s="1285"/>
      <c r="AF24" s="639"/>
      <c r="AG24" s="1340"/>
      <c r="AI24" s="474"/>
      <c r="AJ24" s="474"/>
      <c r="AK24" s="474"/>
    </row>
    <row r="25" spans="1:37" ht="20.100000000000001" customHeight="1">
      <c r="A25" s="1277"/>
      <c r="B25" s="1277"/>
      <c r="C25" s="1277"/>
      <c r="D25" s="1277"/>
      <c r="E25" s="1277"/>
      <c r="F25" s="956"/>
      <c r="G25" s="965"/>
      <c r="H25" s="966"/>
      <c r="I25" s="967"/>
      <c r="J25" s="957"/>
      <c r="K25" s="1235"/>
      <c r="L25" s="1337"/>
      <c r="M25" s="1338"/>
      <c r="N25" s="1285"/>
      <c r="O25" s="1344"/>
      <c r="P25" s="1342"/>
      <c r="Q25" s="1336"/>
      <c r="R25" s="1285"/>
      <c r="S25" s="571"/>
      <c r="T25" s="528"/>
      <c r="U25" s="535"/>
      <c r="V25" s="540"/>
      <c r="W25" s="540"/>
      <c r="X25" s="540"/>
      <c r="Y25" s="540"/>
      <c r="Z25" s="541"/>
      <c r="AA25" s="541"/>
      <c r="AB25" s="542"/>
      <c r="AC25" s="534"/>
      <c r="AD25" s="534"/>
      <c r="AE25" s="542"/>
      <c r="AF25" s="534"/>
      <c r="AG25" s="1340"/>
      <c r="AI25" s="474"/>
      <c r="AJ25" s="474"/>
      <c r="AK25" s="474"/>
    </row>
    <row r="26" spans="1:37" ht="20.100000000000001" customHeight="1">
      <c r="A26" s="1277"/>
      <c r="B26" s="1277"/>
      <c r="C26" s="1277"/>
      <c r="D26" s="1277"/>
      <c r="E26" s="1277"/>
      <c r="F26" s="956"/>
      <c r="G26" s="965"/>
      <c r="H26" s="966"/>
      <c r="I26" s="967"/>
      <c r="J26" s="957"/>
      <c r="K26" s="1235"/>
      <c r="L26" s="1337"/>
      <c r="M26" s="1338"/>
      <c r="N26" s="1285"/>
      <c r="O26" s="543"/>
      <c r="P26" s="545"/>
      <c r="Q26" s="544"/>
      <c r="R26" s="540"/>
      <c r="S26" s="540"/>
      <c r="T26" s="540"/>
      <c r="U26" s="540"/>
      <c r="V26" s="540"/>
      <c r="W26" s="540"/>
      <c r="X26" s="540"/>
      <c r="Y26" s="540"/>
      <c r="Z26" s="541"/>
      <c r="AA26" s="541"/>
      <c r="AB26" s="542"/>
      <c r="AC26" s="534"/>
      <c r="AD26" s="534"/>
      <c r="AE26" s="542"/>
      <c r="AF26" s="534"/>
      <c r="AG26" s="1340"/>
      <c r="AI26" s="474"/>
      <c r="AJ26" s="474"/>
      <c r="AK26" s="474"/>
    </row>
    <row r="27" spans="1:37" s="445" customFormat="1" ht="15" customHeight="1">
      <c r="A27" s="1277"/>
      <c r="B27" s="1277"/>
      <c r="C27" s="1277"/>
      <c r="D27" s="1277"/>
      <c r="E27" s="964"/>
      <c r="F27" s="958"/>
      <c r="G27" s="960"/>
      <c r="H27" s="958"/>
      <c r="I27" s="967"/>
      <c r="J27" s="957"/>
      <c r="K27" s="951"/>
      <c r="L27" s="508"/>
      <c r="M27" s="521" t="s">
        <v>5</v>
      </c>
      <c r="N27" s="521"/>
      <c r="O27" s="521"/>
      <c r="P27" s="521"/>
      <c r="Q27" s="521"/>
      <c r="R27" s="521"/>
      <c r="S27" s="521"/>
      <c r="T27" s="521"/>
      <c r="U27" s="521"/>
      <c r="V27" s="521"/>
      <c r="W27" s="521"/>
      <c r="X27" s="521"/>
      <c r="Y27" s="521"/>
      <c r="Z27" s="521"/>
      <c r="AA27" s="521"/>
      <c r="AB27" s="521"/>
      <c r="AC27" s="521"/>
      <c r="AD27" s="521"/>
      <c r="AE27" s="521"/>
      <c r="AF27" s="521"/>
      <c r="AG27" s="1341"/>
      <c r="AH27" s="471"/>
      <c r="AI27" s="471"/>
      <c r="AJ27" s="205"/>
      <c r="AK27" s="205"/>
    </row>
    <row r="28" spans="1:37" s="445" customFormat="1" ht="15" customHeight="1">
      <c r="A28" s="1277"/>
      <c r="B28" s="1277"/>
      <c r="C28" s="1277"/>
      <c r="D28" s="964"/>
      <c r="E28" s="964"/>
      <c r="F28" s="958"/>
      <c r="G28" s="965"/>
      <c r="H28" s="958"/>
      <c r="I28" s="951"/>
      <c r="J28" s="942"/>
      <c r="K28" s="951"/>
      <c r="L28" s="508"/>
      <c r="M28" s="520" t="s">
        <v>16</v>
      </c>
      <c r="N28" s="520"/>
      <c r="O28" s="520"/>
      <c r="P28" s="520"/>
      <c r="Q28" s="520"/>
      <c r="R28" s="520"/>
      <c r="S28" s="520"/>
      <c r="T28" s="520"/>
      <c r="U28" s="520"/>
      <c r="V28" s="520"/>
      <c r="W28" s="520"/>
      <c r="X28" s="520"/>
      <c r="Y28" s="520"/>
      <c r="Z28" s="520"/>
      <c r="AA28" s="520"/>
      <c r="AB28" s="520"/>
      <c r="AC28" s="520"/>
      <c r="AD28" s="520"/>
      <c r="AE28" s="520"/>
      <c r="AF28" s="534"/>
      <c r="AG28" s="530"/>
      <c r="AH28" s="471"/>
      <c r="AI28" s="471"/>
      <c r="AJ28" s="205"/>
      <c r="AK28" s="205"/>
    </row>
    <row r="29" spans="1:37" s="445" customFormat="1" ht="15" customHeight="1">
      <c r="A29" s="1277"/>
      <c r="B29" s="1277"/>
      <c r="C29" s="964"/>
      <c r="D29" s="964"/>
      <c r="E29" s="964"/>
      <c r="F29" s="958"/>
      <c r="G29" s="965"/>
      <c r="H29" s="958"/>
      <c r="I29" s="951"/>
      <c r="J29" s="942"/>
      <c r="K29" s="951"/>
      <c r="L29" s="508"/>
      <c r="M29" s="519" t="s">
        <v>17</v>
      </c>
      <c r="N29" s="519"/>
      <c r="O29" s="519"/>
      <c r="P29" s="519"/>
      <c r="Q29" s="519"/>
      <c r="R29" s="519"/>
      <c r="S29" s="519"/>
      <c r="T29" s="519"/>
      <c r="U29" s="519"/>
      <c r="V29" s="519"/>
      <c r="W29" s="519"/>
      <c r="X29" s="519"/>
      <c r="Y29" s="519"/>
      <c r="Z29" s="515"/>
      <c r="AA29" s="515"/>
      <c r="AB29" s="542"/>
      <c r="AC29" s="534"/>
      <c r="AD29" s="533"/>
      <c r="AE29" s="519"/>
      <c r="AF29" s="534"/>
      <c r="AG29" s="530"/>
      <c r="AH29" s="471"/>
      <c r="AI29" s="471"/>
      <c r="AJ29" s="471"/>
      <c r="AK29" s="471"/>
    </row>
    <row r="30" spans="1:37" s="445" customFormat="1" ht="15" customHeight="1">
      <c r="A30" s="1277"/>
      <c r="B30" s="964"/>
      <c r="C30" s="964"/>
      <c r="D30" s="964"/>
      <c r="E30" s="964"/>
      <c r="F30" s="958"/>
      <c r="G30" s="965"/>
      <c r="H30" s="958"/>
      <c r="I30" s="951"/>
      <c r="J30" s="942"/>
      <c r="K30" s="951"/>
      <c r="L30" s="508"/>
      <c r="M30" s="528" t="s">
        <v>18</v>
      </c>
      <c r="N30" s="528"/>
      <c r="O30" s="528"/>
      <c r="P30" s="528"/>
      <c r="Q30" s="528"/>
      <c r="R30" s="528"/>
      <c r="S30" s="528"/>
      <c r="T30" s="528"/>
      <c r="U30" s="528"/>
      <c r="V30" s="528"/>
      <c r="W30" s="528"/>
      <c r="X30" s="528"/>
      <c r="Y30" s="528"/>
      <c r="Z30" s="515"/>
      <c r="AA30" s="515"/>
      <c r="AB30" s="542"/>
      <c r="AC30" s="534"/>
      <c r="AD30" s="533"/>
      <c r="AE30" s="519"/>
      <c r="AF30" s="534"/>
      <c r="AG30" s="530"/>
      <c r="AH30" s="471"/>
      <c r="AI30" s="471"/>
      <c r="AJ30" s="471"/>
      <c r="AK30" s="471"/>
    </row>
    <row r="31" spans="1:37" s="445" customFormat="1" ht="15" customHeight="1">
      <c r="A31" s="937"/>
      <c r="B31" s="937"/>
      <c r="C31" s="937"/>
      <c r="D31" s="937"/>
      <c r="E31" s="937"/>
      <c r="F31" s="937"/>
      <c r="G31" s="950"/>
      <c r="H31" s="951"/>
      <c r="I31" s="941"/>
      <c r="J31" s="942"/>
      <c r="K31" s="937"/>
      <c r="L31" s="508"/>
      <c r="M31" s="535" t="s">
        <v>308</v>
      </c>
      <c r="N31" s="535"/>
      <c r="O31" s="535"/>
      <c r="P31" s="535"/>
      <c r="Q31" s="535"/>
      <c r="R31" s="535"/>
      <c r="S31" s="535"/>
      <c r="T31" s="535"/>
      <c r="U31" s="535"/>
      <c r="V31" s="535"/>
      <c r="W31" s="535"/>
      <c r="X31" s="535"/>
      <c r="Y31" s="535"/>
      <c r="Z31" s="515"/>
      <c r="AA31" s="515"/>
      <c r="AB31" s="542"/>
      <c r="AC31" s="534"/>
      <c r="AD31" s="533"/>
      <c r="AE31" s="519"/>
      <c r="AF31" s="534"/>
      <c r="AG31" s="530"/>
      <c r="AH31" s="471"/>
      <c r="AI31" s="471"/>
      <c r="AJ31" s="471"/>
      <c r="AK31" s="471"/>
    </row>
    <row r="33" spans="12:37" ht="102" customHeight="1">
      <c r="L33" s="1">
        <v>1</v>
      </c>
      <c r="M33" s="1270" t="s">
        <v>747</v>
      </c>
      <c r="N33" s="1270"/>
      <c r="O33" s="1270"/>
      <c r="P33" s="1270"/>
      <c r="Q33" s="1270"/>
      <c r="R33" s="1270"/>
      <c r="S33" s="1270"/>
      <c r="T33" s="1270"/>
      <c r="U33" s="1270"/>
      <c r="V33" s="1270"/>
      <c r="W33" s="1270"/>
      <c r="X33" s="1270"/>
      <c r="Y33" s="1270"/>
      <c r="Z33" s="1270"/>
      <c r="AA33" s="1270"/>
      <c r="AB33" s="1270"/>
      <c r="AC33" s="1270"/>
      <c r="AD33" s="1270"/>
      <c r="AE33" s="1270"/>
      <c r="AF33" s="1270"/>
      <c r="AG33" s="1270"/>
      <c r="AH33" s="476"/>
      <c r="AI33" s="476"/>
      <c r="AJ33" s="476"/>
      <c r="AK33" s="476"/>
    </row>
    <row r="34" spans="12:37" ht="14.25" customHeight="1">
      <c r="L34" s="483"/>
      <c r="M34" s="484"/>
      <c r="N34" s="484"/>
      <c r="O34" s="484"/>
      <c r="P34" s="484"/>
      <c r="Q34" s="484"/>
      <c r="R34" s="484"/>
      <c r="S34" s="484"/>
      <c r="T34" s="484"/>
      <c r="U34" s="484"/>
      <c r="V34" s="484"/>
      <c r="W34" s="484"/>
      <c r="X34" s="484"/>
      <c r="Y34" s="484"/>
      <c r="Z34" s="487"/>
      <c r="AA34" s="487"/>
      <c r="AB34" s="487"/>
      <c r="AC34" s="487"/>
      <c r="AD34" s="487"/>
      <c r="AE34" s="487"/>
      <c r="AF34" s="487"/>
      <c r="AG34" s="487"/>
      <c r="AH34" s="488"/>
      <c r="AI34" s="488"/>
      <c r="AJ34" s="488"/>
      <c r="AK34" s="488"/>
    </row>
  </sheetData>
  <sheetProtection password="FA9C" sheet="1" objects="1" scenarios="1" formatColumns="0" formatRows="0"/>
  <dataConsolidate link="1"/>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AC17:AD17"/>
    <mergeCell ref="V15:Y17"/>
    <mergeCell ref="Z16:AA16"/>
    <mergeCell ref="AB16:AD16"/>
    <mergeCell ref="O7:T7"/>
    <mergeCell ref="O10:T10"/>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65538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72091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8645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85199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91752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8306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6555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13109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9663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26216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32770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9323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23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458775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524311 AE589847"/>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207</v>
      </c>
    </row>
    <row r="2" spans="1:20" ht="22.5">
      <c r="F2" s="1271" t="s">
        <v>470</v>
      </c>
      <c r="G2" s="1272"/>
      <c r="H2" s="1273"/>
      <c r="I2" s="407"/>
    </row>
    <row r="3" spans="1:20" ht="3" customHeight="1"/>
    <row r="4" spans="1:20" s="182" customFormat="1" ht="11.25">
      <c r="A4" s="206"/>
      <c r="B4" s="206"/>
      <c r="C4" s="206"/>
      <c r="D4" s="206"/>
      <c r="F4" s="1232" t="s">
        <v>445</v>
      </c>
      <c r="G4" s="1232"/>
      <c r="H4" s="1232"/>
      <c r="I4" s="1274"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4"/>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05.05.2022</v>
      </c>
      <c r="I7" s="188" t="s">
        <v>472</v>
      </c>
      <c r="J7" s="312"/>
      <c r="K7" s="206"/>
      <c r="L7" s="206"/>
      <c r="M7" s="206"/>
      <c r="N7" s="206"/>
      <c r="O7" s="206"/>
      <c r="P7" s="206"/>
      <c r="Q7" s="206"/>
      <c r="R7" s="206"/>
      <c r="S7" s="206"/>
      <c r="T7" s="206"/>
    </row>
    <row r="8" spans="1:20" s="182" customFormat="1" ht="45">
      <c r="A8" s="1275">
        <v>1</v>
      </c>
      <c r="B8" s="206"/>
      <c r="C8" s="206"/>
      <c r="D8" s="206"/>
      <c r="F8" s="313" t="e">
        <f ca="1">"2." &amp;mergeValue(A8)</f>
        <v>#NAME?</v>
      </c>
      <c r="G8" s="389" t="s">
        <v>473</v>
      </c>
      <c r="H8" s="297"/>
      <c r="I8" s="188" t="s">
        <v>568</v>
      </c>
      <c r="J8" s="312"/>
      <c r="K8" s="206"/>
      <c r="L8" s="206"/>
      <c r="M8" s="206"/>
      <c r="N8" s="206"/>
      <c r="O8" s="206"/>
      <c r="P8" s="206"/>
      <c r="Q8" s="206"/>
      <c r="R8" s="206"/>
      <c r="S8" s="206"/>
      <c r="T8" s="206"/>
    </row>
    <row r="9" spans="1:20" s="182" customFormat="1" ht="22.5">
      <c r="A9" s="1275"/>
      <c r="B9" s="206"/>
      <c r="C9" s="206"/>
      <c r="D9" s="206"/>
      <c r="F9" s="313" t="e">
        <f ca="1">"3." &amp;mergeValue(A9)</f>
        <v>#NAME?</v>
      </c>
      <c r="G9" s="389" t="s">
        <v>474</v>
      </c>
      <c r="H9" s="297"/>
      <c r="I9" s="188" t="s">
        <v>566</v>
      </c>
      <c r="J9" s="312"/>
      <c r="K9" s="206"/>
      <c r="L9" s="206"/>
      <c r="M9" s="206"/>
      <c r="N9" s="206"/>
      <c r="O9" s="206"/>
      <c r="P9" s="206"/>
      <c r="Q9" s="206"/>
      <c r="R9" s="206"/>
      <c r="S9" s="206"/>
      <c r="T9" s="206"/>
    </row>
    <row r="10" spans="1:20" s="182" customFormat="1" ht="22.5">
      <c r="A10" s="1275"/>
      <c r="B10" s="206"/>
      <c r="C10" s="206"/>
      <c r="D10" s="206"/>
      <c r="F10" s="313" t="e">
        <f ca="1">"4."&amp;mergeValue(A10)</f>
        <v>#NAME?</v>
      </c>
      <c r="G10" s="389" t="s">
        <v>475</v>
      </c>
      <c r="H10" s="298" t="s">
        <v>449</v>
      </c>
      <c r="I10" s="188"/>
      <c r="J10" s="312"/>
      <c r="K10" s="206"/>
      <c r="L10" s="206"/>
      <c r="M10" s="206"/>
      <c r="N10" s="206"/>
      <c r="O10" s="206"/>
      <c r="P10" s="206"/>
      <c r="Q10" s="206"/>
      <c r="R10" s="206"/>
      <c r="S10" s="206"/>
      <c r="T10" s="206"/>
    </row>
    <row r="11" spans="1:20" s="182" customFormat="1" ht="18.75">
      <c r="A11" s="1275"/>
      <c r="B11" s="1275">
        <v>1</v>
      </c>
      <c r="C11" s="321"/>
      <c r="D11" s="321"/>
      <c r="F11" s="313" t="e">
        <f ca="1">"4."&amp;mergeValue(A11) &amp;"."&amp;mergeValue(B11)</f>
        <v>#NAME?</v>
      </c>
      <c r="G11" s="304" t="s">
        <v>570</v>
      </c>
      <c r="H11" s="297" t="str">
        <f>IF(region_name="","",region_name)</f>
        <v>Республика Татарстан</v>
      </c>
      <c r="I11" s="188" t="s">
        <v>478</v>
      </c>
      <c r="J11" s="312"/>
      <c r="K11" s="206"/>
      <c r="L11" s="206"/>
      <c r="M11" s="206"/>
      <c r="N11" s="206"/>
      <c r="O11" s="206"/>
      <c r="P11" s="206"/>
      <c r="Q11" s="206"/>
      <c r="R11" s="206"/>
      <c r="S11" s="206"/>
      <c r="T11" s="206"/>
    </row>
    <row r="12" spans="1:20" s="182" customFormat="1" ht="22.5">
      <c r="A12" s="1275"/>
      <c r="B12" s="1275"/>
      <c r="C12" s="1275">
        <v>1</v>
      </c>
      <c r="D12" s="321"/>
      <c r="F12" s="313" t="e">
        <f ca="1">"4."&amp;mergeValue(A12) &amp;"."&amp;mergeValue(B12)&amp;"."&amp;mergeValue(C12)</f>
        <v>#NAME?</v>
      </c>
      <c r="G12" s="318" t="s">
        <v>476</v>
      </c>
      <c r="H12" s="297"/>
      <c r="I12" s="188" t="s">
        <v>479</v>
      </c>
      <c r="J12" s="312"/>
      <c r="K12" s="206"/>
      <c r="L12" s="206"/>
      <c r="M12" s="206"/>
      <c r="N12" s="206"/>
      <c r="O12" s="206"/>
      <c r="P12" s="206"/>
      <c r="Q12" s="206"/>
      <c r="R12" s="206"/>
      <c r="S12" s="206"/>
      <c r="T12" s="206"/>
    </row>
    <row r="13" spans="1:20" s="182" customFormat="1" ht="39" customHeight="1">
      <c r="A13" s="1275"/>
      <c r="B13" s="1275"/>
      <c r="C13" s="1275"/>
      <c r="D13" s="321">
        <v>1</v>
      </c>
      <c r="F13" s="313" t="e">
        <f ca="1">"4."&amp;mergeValue(A13) &amp;"."&amp;mergeValue(B13)&amp;"."&amp;mergeValue(C13)&amp;"."&amp;mergeValue(D13)</f>
        <v>#NAME?</v>
      </c>
      <c r="G13" s="392" t="s">
        <v>477</v>
      </c>
      <c r="H13" s="297"/>
      <c r="I13" s="1276" t="s">
        <v>569</v>
      </c>
      <c r="J13" s="312"/>
      <c r="K13" s="206"/>
      <c r="L13" s="206"/>
      <c r="M13" s="206"/>
      <c r="N13" s="206"/>
      <c r="O13" s="206"/>
      <c r="P13" s="206"/>
      <c r="Q13" s="206"/>
      <c r="R13" s="206"/>
      <c r="S13" s="206"/>
      <c r="T13" s="206"/>
    </row>
    <row r="14" spans="1:20" s="182" customFormat="1" ht="18.75">
      <c r="A14" s="1275"/>
      <c r="B14" s="1275"/>
      <c r="C14" s="1275"/>
      <c r="D14" s="321"/>
      <c r="F14" s="315"/>
      <c r="G14" s="143" t="s">
        <v>4</v>
      </c>
      <c r="H14" s="320"/>
      <c r="I14" s="1276"/>
      <c r="J14" s="312"/>
      <c r="K14" s="206"/>
      <c r="L14" s="206"/>
      <c r="M14" s="206"/>
      <c r="N14" s="206"/>
      <c r="O14" s="206"/>
      <c r="P14" s="206"/>
      <c r="Q14" s="206"/>
      <c r="R14" s="206"/>
      <c r="S14" s="206"/>
      <c r="T14" s="206"/>
    </row>
    <row r="15" spans="1:20" s="182" customFormat="1" ht="18.75">
      <c r="A15" s="1275"/>
      <c r="B15" s="1275"/>
      <c r="C15" s="321"/>
      <c r="D15" s="321"/>
      <c r="F15" s="393"/>
      <c r="G15" s="187" t="s">
        <v>401</v>
      </c>
      <c r="H15" s="394"/>
      <c r="I15" s="395"/>
      <c r="J15" s="312"/>
      <c r="K15" s="206"/>
      <c r="L15" s="206"/>
      <c r="M15" s="206"/>
      <c r="N15" s="206"/>
      <c r="O15" s="206"/>
      <c r="P15" s="206"/>
      <c r="Q15" s="206"/>
      <c r="R15" s="206"/>
      <c r="S15" s="206"/>
      <c r="T15" s="206"/>
    </row>
    <row r="16" spans="1:20" s="182" customFormat="1" ht="18.75">
      <c r="A16" s="1275"/>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0" t="s">
        <v>571</v>
      </c>
      <c r="H19" s="1270"/>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7.42578125" style="446" customWidth="1"/>
    <col min="14" max="14" width="2.7109375" style="446" hidden="1" customWidth="1"/>
    <col min="15" max="18" width="23.7109375" style="446" customWidth="1"/>
    <col min="19" max="19" width="11.7109375" style="446" customWidth="1"/>
    <col min="20" max="20" width="3.7109375" style="446" customWidth="1"/>
    <col min="21" max="21" width="11.7109375" style="446" customWidth="1"/>
    <col min="22" max="22" width="8.5703125" style="446" hidden="1" customWidth="1"/>
    <col min="23" max="23" width="4.7109375" style="446" customWidth="1"/>
    <col min="24" max="24" width="115.7109375" style="446" customWidth="1"/>
    <col min="25" max="25" width="10.5703125" style="956"/>
    <col min="26" max="29" width="10.5703125" style="470"/>
    <col min="30" max="246" width="10.5703125" style="446"/>
    <col min="247" max="254" width="0" style="446" hidden="1" customWidth="1"/>
    <col min="255" max="257" width="3.7109375" style="446" customWidth="1"/>
    <col min="258" max="258" width="12.7109375" style="446" customWidth="1"/>
    <col min="259" max="259" width="47.42578125" style="446" customWidth="1"/>
    <col min="260" max="260" width="0" style="446" hidden="1" customWidth="1"/>
    <col min="261" max="261" width="24.7109375" style="446" customWidth="1"/>
    <col min="262" max="262" width="14.7109375" style="446" customWidth="1"/>
    <col min="263" max="264" width="15.7109375" style="446" customWidth="1"/>
    <col min="265" max="265" width="11.7109375" style="446" customWidth="1"/>
    <col min="266" max="266" width="6.42578125" style="446" bestFit="1" customWidth="1"/>
    <col min="267" max="267" width="11.7109375" style="446" customWidth="1"/>
    <col min="268" max="268" width="0" style="446" hidden="1" customWidth="1"/>
    <col min="269" max="269" width="3.7109375" style="446" customWidth="1"/>
    <col min="270" max="270" width="11.140625" style="446" bestFit="1" customWidth="1"/>
    <col min="271" max="502" width="10.5703125" style="446"/>
    <col min="503" max="510" width="0" style="446" hidden="1" customWidth="1"/>
    <col min="511" max="513" width="3.7109375" style="446" customWidth="1"/>
    <col min="514" max="514" width="12.7109375" style="446" customWidth="1"/>
    <col min="515" max="515" width="47.42578125" style="446" customWidth="1"/>
    <col min="516" max="516" width="0" style="446" hidden="1" customWidth="1"/>
    <col min="517" max="517" width="24.7109375" style="446" customWidth="1"/>
    <col min="518" max="518" width="14.7109375" style="446" customWidth="1"/>
    <col min="519" max="520" width="15.7109375" style="446" customWidth="1"/>
    <col min="521" max="521" width="11.7109375" style="446" customWidth="1"/>
    <col min="522" max="522" width="6.42578125" style="446" bestFit="1" customWidth="1"/>
    <col min="523" max="523" width="11.7109375" style="446" customWidth="1"/>
    <col min="524" max="524" width="0" style="446" hidden="1" customWidth="1"/>
    <col min="525" max="525" width="3.7109375" style="446" customWidth="1"/>
    <col min="526" max="526" width="11.140625" style="446" bestFit="1" customWidth="1"/>
    <col min="527" max="758" width="10.5703125" style="446"/>
    <col min="759" max="766" width="0" style="446" hidden="1" customWidth="1"/>
    <col min="767" max="769" width="3.7109375" style="446" customWidth="1"/>
    <col min="770" max="770" width="12.7109375" style="446" customWidth="1"/>
    <col min="771" max="771" width="47.42578125" style="446" customWidth="1"/>
    <col min="772" max="772" width="0" style="446" hidden="1" customWidth="1"/>
    <col min="773" max="773" width="24.7109375" style="446" customWidth="1"/>
    <col min="774" max="774" width="14.7109375" style="446" customWidth="1"/>
    <col min="775" max="776" width="15.7109375" style="446" customWidth="1"/>
    <col min="777" max="777" width="11.7109375" style="446" customWidth="1"/>
    <col min="778" max="778" width="6.42578125" style="446" bestFit="1" customWidth="1"/>
    <col min="779" max="779" width="11.7109375" style="446" customWidth="1"/>
    <col min="780" max="780" width="0" style="446" hidden="1" customWidth="1"/>
    <col min="781" max="781" width="3.7109375" style="446" customWidth="1"/>
    <col min="782" max="782" width="11.140625" style="446" bestFit="1" customWidth="1"/>
    <col min="783"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0" style="446" hidden="1" customWidth="1"/>
    <col min="1029" max="1029" width="24.7109375" style="446" customWidth="1"/>
    <col min="1030" max="1030" width="14.7109375" style="446" customWidth="1"/>
    <col min="1031" max="1032" width="15.7109375" style="446" customWidth="1"/>
    <col min="1033" max="1033" width="11.7109375" style="446" customWidth="1"/>
    <col min="1034" max="1034" width="6.42578125" style="446" bestFit="1" customWidth="1"/>
    <col min="1035" max="1035" width="11.7109375" style="446" customWidth="1"/>
    <col min="1036" max="1036" width="0" style="446" hidden="1" customWidth="1"/>
    <col min="1037" max="1037" width="3.7109375" style="446" customWidth="1"/>
    <col min="1038" max="1038" width="11.140625" style="446" bestFit="1" customWidth="1"/>
    <col min="1039"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0" style="446" hidden="1" customWidth="1"/>
    <col min="1285" max="1285" width="24.7109375" style="446" customWidth="1"/>
    <col min="1286" max="1286" width="14.7109375" style="446" customWidth="1"/>
    <col min="1287" max="1288" width="15.7109375" style="446" customWidth="1"/>
    <col min="1289" max="1289" width="11.7109375" style="446" customWidth="1"/>
    <col min="1290" max="1290" width="6.42578125" style="446" bestFit="1" customWidth="1"/>
    <col min="1291" max="1291" width="11.7109375" style="446" customWidth="1"/>
    <col min="1292" max="1292" width="0" style="446" hidden="1" customWidth="1"/>
    <col min="1293" max="1293" width="3.7109375" style="446" customWidth="1"/>
    <col min="1294" max="1294" width="11.140625" style="446" bestFit="1" customWidth="1"/>
    <col min="1295"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0" style="446" hidden="1" customWidth="1"/>
    <col min="1541" max="1541" width="24.7109375" style="446" customWidth="1"/>
    <col min="1542" max="1542" width="14.7109375" style="446" customWidth="1"/>
    <col min="1543" max="1544" width="15.7109375" style="446" customWidth="1"/>
    <col min="1545" max="1545" width="11.7109375" style="446" customWidth="1"/>
    <col min="1546" max="1546" width="6.42578125" style="446" bestFit="1" customWidth="1"/>
    <col min="1547" max="1547" width="11.7109375" style="446" customWidth="1"/>
    <col min="1548" max="1548" width="0" style="446" hidden="1" customWidth="1"/>
    <col min="1549" max="1549" width="3.7109375" style="446" customWidth="1"/>
    <col min="1550" max="1550" width="11.140625" style="446" bestFit="1" customWidth="1"/>
    <col min="1551"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0" style="446" hidden="1" customWidth="1"/>
    <col min="1797" max="1797" width="24.7109375" style="446" customWidth="1"/>
    <col min="1798" max="1798" width="14.7109375" style="446" customWidth="1"/>
    <col min="1799" max="1800" width="15.7109375" style="446" customWidth="1"/>
    <col min="1801" max="1801" width="11.7109375" style="446" customWidth="1"/>
    <col min="1802" max="1802" width="6.42578125" style="446" bestFit="1" customWidth="1"/>
    <col min="1803" max="1803" width="11.7109375" style="446" customWidth="1"/>
    <col min="1804" max="1804" width="0" style="446" hidden="1" customWidth="1"/>
    <col min="1805" max="1805" width="3.7109375" style="446" customWidth="1"/>
    <col min="1806" max="1806" width="11.140625" style="446" bestFit="1" customWidth="1"/>
    <col min="1807"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0" style="446" hidden="1" customWidth="1"/>
    <col min="2053" max="2053" width="24.7109375" style="446" customWidth="1"/>
    <col min="2054" max="2054" width="14.7109375" style="446" customWidth="1"/>
    <col min="2055" max="2056" width="15.7109375" style="446" customWidth="1"/>
    <col min="2057" max="2057" width="11.7109375" style="446" customWidth="1"/>
    <col min="2058" max="2058" width="6.42578125" style="446" bestFit="1" customWidth="1"/>
    <col min="2059" max="2059" width="11.7109375" style="446" customWidth="1"/>
    <col min="2060" max="2060" width="0" style="446" hidden="1" customWidth="1"/>
    <col min="2061" max="2061" width="3.7109375" style="446" customWidth="1"/>
    <col min="2062" max="2062" width="11.140625" style="446" bestFit="1" customWidth="1"/>
    <col min="2063"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0" style="446" hidden="1" customWidth="1"/>
    <col min="2309" max="2309" width="24.7109375" style="446" customWidth="1"/>
    <col min="2310" max="2310" width="14.7109375" style="446" customWidth="1"/>
    <col min="2311" max="2312" width="15.7109375" style="446" customWidth="1"/>
    <col min="2313" max="2313" width="11.7109375" style="446" customWidth="1"/>
    <col min="2314" max="2314" width="6.42578125" style="446" bestFit="1" customWidth="1"/>
    <col min="2315" max="2315" width="11.7109375" style="446" customWidth="1"/>
    <col min="2316" max="2316" width="0" style="446" hidden="1" customWidth="1"/>
    <col min="2317" max="2317" width="3.7109375" style="446" customWidth="1"/>
    <col min="2318" max="2318" width="11.140625" style="446" bestFit="1" customWidth="1"/>
    <col min="2319"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0" style="446" hidden="1" customWidth="1"/>
    <col min="2565" max="2565" width="24.7109375" style="446" customWidth="1"/>
    <col min="2566" max="2566" width="14.7109375" style="446" customWidth="1"/>
    <col min="2567" max="2568" width="15.7109375" style="446" customWidth="1"/>
    <col min="2569" max="2569" width="11.7109375" style="446" customWidth="1"/>
    <col min="2570" max="2570" width="6.42578125" style="446" bestFit="1" customWidth="1"/>
    <col min="2571" max="2571" width="11.7109375" style="446" customWidth="1"/>
    <col min="2572" max="2572" width="0" style="446" hidden="1" customWidth="1"/>
    <col min="2573" max="2573" width="3.7109375" style="446" customWidth="1"/>
    <col min="2574" max="2574" width="11.140625" style="446" bestFit="1" customWidth="1"/>
    <col min="2575"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0" style="446" hidden="1" customWidth="1"/>
    <col min="2821" max="2821" width="24.7109375" style="446" customWidth="1"/>
    <col min="2822" max="2822" width="14.7109375" style="446" customWidth="1"/>
    <col min="2823" max="2824" width="15.7109375" style="446" customWidth="1"/>
    <col min="2825" max="2825" width="11.7109375" style="446" customWidth="1"/>
    <col min="2826" max="2826" width="6.42578125" style="446" bestFit="1" customWidth="1"/>
    <col min="2827" max="2827" width="11.7109375" style="446" customWidth="1"/>
    <col min="2828" max="2828" width="0" style="446" hidden="1" customWidth="1"/>
    <col min="2829" max="2829" width="3.7109375" style="446" customWidth="1"/>
    <col min="2830" max="2830" width="11.140625" style="446" bestFit="1" customWidth="1"/>
    <col min="2831"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0" style="446" hidden="1" customWidth="1"/>
    <col min="3077" max="3077" width="24.7109375" style="446" customWidth="1"/>
    <col min="3078" max="3078" width="14.7109375" style="446" customWidth="1"/>
    <col min="3079" max="3080" width="15.7109375" style="446" customWidth="1"/>
    <col min="3081" max="3081" width="11.7109375" style="446" customWidth="1"/>
    <col min="3082" max="3082" width="6.42578125" style="446" bestFit="1" customWidth="1"/>
    <col min="3083" max="3083" width="11.7109375" style="446" customWidth="1"/>
    <col min="3084" max="3084" width="0" style="446" hidden="1" customWidth="1"/>
    <col min="3085" max="3085" width="3.7109375" style="446" customWidth="1"/>
    <col min="3086" max="3086" width="11.140625" style="446" bestFit="1" customWidth="1"/>
    <col min="3087"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0" style="446" hidden="1" customWidth="1"/>
    <col min="3333" max="3333" width="24.7109375" style="446" customWidth="1"/>
    <col min="3334" max="3334" width="14.7109375" style="446" customWidth="1"/>
    <col min="3335" max="3336" width="15.7109375" style="446" customWidth="1"/>
    <col min="3337" max="3337" width="11.7109375" style="446" customWidth="1"/>
    <col min="3338" max="3338" width="6.42578125" style="446" bestFit="1" customWidth="1"/>
    <col min="3339" max="3339" width="11.7109375" style="446" customWidth="1"/>
    <col min="3340" max="3340" width="0" style="446" hidden="1" customWidth="1"/>
    <col min="3341" max="3341" width="3.7109375" style="446" customWidth="1"/>
    <col min="3342" max="3342" width="11.140625" style="446" bestFit="1" customWidth="1"/>
    <col min="3343"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0" style="446" hidden="1" customWidth="1"/>
    <col min="3589" max="3589" width="24.7109375" style="446" customWidth="1"/>
    <col min="3590" max="3590" width="14.7109375" style="446" customWidth="1"/>
    <col min="3591" max="3592" width="15.7109375" style="446" customWidth="1"/>
    <col min="3593" max="3593" width="11.7109375" style="446" customWidth="1"/>
    <col min="3594" max="3594" width="6.42578125" style="446" bestFit="1" customWidth="1"/>
    <col min="3595" max="3595" width="11.7109375" style="446" customWidth="1"/>
    <col min="3596" max="3596" width="0" style="446" hidden="1" customWidth="1"/>
    <col min="3597" max="3597" width="3.7109375" style="446" customWidth="1"/>
    <col min="3598" max="3598" width="11.140625" style="446" bestFit="1" customWidth="1"/>
    <col min="3599"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0" style="446" hidden="1" customWidth="1"/>
    <col min="3845" max="3845" width="24.7109375" style="446" customWidth="1"/>
    <col min="3846" max="3846" width="14.7109375" style="446" customWidth="1"/>
    <col min="3847" max="3848" width="15.7109375" style="446" customWidth="1"/>
    <col min="3849" max="3849" width="11.7109375" style="446" customWidth="1"/>
    <col min="3850" max="3850" width="6.42578125" style="446" bestFit="1" customWidth="1"/>
    <col min="3851" max="3851" width="11.7109375" style="446" customWidth="1"/>
    <col min="3852" max="3852" width="0" style="446" hidden="1" customWidth="1"/>
    <col min="3853" max="3853" width="3.7109375" style="446" customWidth="1"/>
    <col min="3854" max="3854" width="11.140625" style="446" bestFit="1" customWidth="1"/>
    <col min="3855"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0" style="446" hidden="1" customWidth="1"/>
    <col min="4101" max="4101" width="24.7109375" style="446" customWidth="1"/>
    <col min="4102" max="4102" width="14.7109375" style="446" customWidth="1"/>
    <col min="4103" max="4104" width="15.7109375" style="446" customWidth="1"/>
    <col min="4105" max="4105" width="11.7109375" style="446" customWidth="1"/>
    <col min="4106" max="4106" width="6.42578125" style="446" bestFit="1" customWidth="1"/>
    <col min="4107" max="4107" width="11.7109375" style="446" customWidth="1"/>
    <col min="4108" max="4108" width="0" style="446" hidden="1" customWidth="1"/>
    <col min="4109" max="4109" width="3.7109375" style="446" customWidth="1"/>
    <col min="4110" max="4110" width="11.140625" style="446" bestFit="1" customWidth="1"/>
    <col min="4111"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0" style="446" hidden="1" customWidth="1"/>
    <col min="4357" max="4357" width="24.7109375" style="446" customWidth="1"/>
    <col min="4358" max="4358" width="14.7109375" style="446" customWidth="1"/>
    <col min="4359" max="4360" width="15.7109375" style="446" customWidth="1"/>
    <col min="4361" max="4361" width="11.7109375" style="446" customWidth="1"/>
    <col min="4362" max="4362" width="6.42578125" style="446" bestFit="1" customWidth="1"/>
    <col min="4363" max="4363" width="11.7109375" style="446" customWidth="1"/>
    <col min="4364" max="4364" width="0" style="446" hidden="1" customWidth="1"/>
    <col min="4365" max="4365" width="3.7109375" style="446" customWidth="1"/>
    <col min="4366" max="4366" width="11.140625" style="446" bestFit="1" customWidth="1"/>
    <col min="4367"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0" style="446" hidden="1" customWidth="1"/>
    <col min="4613" max="4613" width="24.7109375" style="446" customWidth="1"/>
    <col min="4614" max="4614" width="14.7109375" style="446" customWidth="1"/>
    <col min="4615" max="4616" width="15.7109375" style="446" customWidth="1"/>
    <col min="4617" max="4617" width="11.7109375" style="446" customWidth="1"/>
    <col min="4618" max="4618" width="6.42578125" style="446" bestFit="1" customWidth="1"/>
    <col min="4619" max="4619" width="11.7109375" style="446" customWidth="1"/>
    <col min="4620" max="4620" width="0" style="446" hidden="1" customWidth="1"/>
    <col min="4621" max="4621" width="3.7109375" style="446" customWidth="1"/>
    <col min="4622" max="4622" width="11.140625" style="446" bestFit="1" customWidth="1"/>
    <col min="4623"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0" style="446" hidden="1" customWidth="1"/>
    <col min="4869" max="4869" width="24.7109375" style="446" customWidth="1"/>
    <col min="4870" max="4870" width="14.7109375" style="446" customWidth="1"/>
    <col min="4871" max="4872" width="15.7109375" style="446" customWidth="1"/>
    <col min="4873" max="4873" width="11.7109375" style="446" customWidth="1"/>
    <col min="4874" max="4874" width="6.42578125" style="446" bestFit="1" customWidth="1"/>
    <col min="4875" max="4875" width="11.7109375" style="446" customWidth="1"/>
    <col min="4876" max="4876" width="0" style="446" hidden="1" customWidth="1"/>
    <col min="4877" max="4877" width="3.7109375" style="446" customWidth="1"/>
    <col min="4878" max="4878" width="11.140625" style="446" bestFit="1" customWidth="1"/>
    <col min="4879"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0" style="446" hidden="1" customWidth="1"/>
    <col min="5125" max="5125" width="24.7109375" style="446" customWidth="1"/>
    <col min="5126" max="5126" width="14.7109375" style="446" customWidth="1"/>
    <col min="5127" max="5128" width="15.7109375" style="446" customWidth="1"/>
    <col min="5129" max="5129" width="11.7109375" style="446" customWidth="1"/>
    <col min="5130" max="5130" width="6.42578125" style="446" bestFit="1" customWidth="1"/>
    <col min="5131" max="5131" width="11.7109375" style="446" customWidth="1"/>
    <col min="5132" max="5132" width="0" style="446" hidden="1" customWidth="1"/>
    <col min="5133" max="5133" width="3.7109375" style="446" customWidth="1"/>
    <col min="5134" max="5134" width="11.140625" style="446" bestFit="1" customWidth="1"/>
    <col min="5135"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0" style="446" hidden="1" customWidth="1"/>
    <col min="5381" max="5381" width="24.7109375" style="446" customWidth="1"/>
    <col min="5382" max="5382" width="14.7109375" style="446" customWidth="1"/>
    <col min="5383" max="5384" width="15.7109375" style="446" customWidth="1"/>
    <col min="5385" max="5385" width="11.7109375" style="446" customWidth="1"/>
    <col min="5386" max="5386" width="6.42578125" style="446" bestFit="1" customWidth="1"/>
    <col min="5387" max="5387" width="11.7109375" style="446" customWidth="1"/>
    <col min="5388" max="5388" width="0" style="446" hidden="1" customWidth="1"/>
    <col min="5389" max="5389" width="3.7109375" style="446" customWidth="1"/>
    <col min="5390" max="5390" width="11.140625" style="446" bestFit="1" customWidth="1"/>
    <col min="5391"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0" style="446" hidden="1" customWidth="1"/>
    <col min="5637" max="5637" width="24.7109375" style="446" customWidth="1"/>
    <col min="5638" max="5638" width="14.7109375" style="446" customWidth="1"/>
    <col min="5639" max="5640" width="15.7109375" style="446" customWidth="1"/>
    <col min="5641" max="5641" width="11.7109375" style="446" customWidth="1"/>
    <col min="5642" max="5642" width="6.42578125" style="446" bestFit="1" customWidth="1"/>
    <col min="5643" max="5643" width="11.7109375" style="446" customWidth="1"/>
    <col min="5644" max="5644" width="0" style="446" hidden="1" customWidth="1"/>
    <col min="5645" max="5645" width="3.7109375" style="446" customWidth="1"/>
    <col min="5646" max="5646" width="11.140625" style="446" bestFit="1" customWidth="1"/>
    <col min="5647"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0" style="446" hidden="1" customWidth="1"/>
    <col min="5893" max="5893" width="24.7109375" style="446" customWidth="1"/>
    <col min="5894" max="5894" width="14.7109375" style="446" customWidth="1"/>
    <col min="5895" max="5896" width="15.7109375" style="446" customWidth="1"/>
    <col min="5897" max="5897" width="11.7109375" style="446" customWidth="1"/>
    <col min="5898" max="5898" width="6.42578125" style="446" bestFit="1" customWidth="1"/>
    <col min="5899" max="5899" width="11.7109375" style="446" customWidth="1"/>
    <col min="5900" max="5900" width="0" style="446" hidden="1" customWidth="1"/>
    <col min="5901" max="5901" width="3.7109375" style="446" customWidth="1"/>
    <col min="5902" max="5902" width="11.140625" style="446" bestFit="1" customWidth="1"/>
    <col min="5903"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0" style="446" hidden="1" customWidth="1"/>
    <col min="6149" max="6149" width="24.7109375" style="446" customWidth="1"/>
    <col min="6150" max="6150" width="14.7109375" style="446" customWidth="1"/>
    <col min="6151" max="6152" width="15.7109375" style="446" customWidth="1"/>
    <col min="6153" max="6153" width="11.7109375" style="446" customWidth="1"/>
    <col min="6154" max="6154" width="6.42578125" style="446" bestFit="1" customWidth="1"/>
    <col min="6155" max="6155" width="11.7109375" style="446" customWidth="1"/>
    <col min="6156" max="6156" width="0" style="446" hidden="1" customWidth="1"/>
    <col min="6157" max="6157" width="3.7109375" style="446" customWidth="1"/>
    <col min="6158" max="6158" width="11.140625" style="446" bestFit="1" customWidth="1"/>
    <col min="6159"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0" style="446" hidden="1" customWidth="1"/>
    <col min="6405" max="6405" width="24.7109375" style="446" customWidth="1"/>
    <col min="6406" max="6406" width="14.7109375" style="446" customWidth="1"/>
    <col min="6407" max="6408" width="15.7109375" style="446" customWidth="1"/>
    <col min="6409" max="6409" width="11.7109375" style="446" customWidth="1"/>
    <col min="6410" max="6410" width="6.42578125" style="446" bestFit="1" customWidth="1"/>
    <col min="6411" max="6411" width="11.7109375" style="446" customWidth="1"/>
    <col min="6412" max="6412" width="0" style="446" hidden="1" customWidth="1"/>
    <col min="6413" max="6413" width="3.7109375" style="446" customWidth="1"/>
    <col min="6414" max="6414" width="11.140625" style="446" bestFit="1" customWidth="1"/>
    <col min="6415"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0" style="446" hidden="1" customWidth="1"/>
    <col min="6661" max="6661" width="24.7109375" style="446" customWidth="1"/>
    <col min="6662" max="6662" width="14.7109375" style="446" customWidth="1"/>
    <col min="6663" max="6664" width="15.7109375" style="446" customWidth="1"/>
    <col min="6665" max="6665" width="11.7109375" style="446" customWidth="1"/>
    <col min="6666" max="6666" width="6.42578125" style="446" bestFit="1" customWidth="1"/>
    <col min="6667" max="6667" width="11.7109375" style="446" customWidth="1"/>
    <col min="6668" max="6668" width="0" style="446" hidden="1" customWidth="1"/>
    <col min="6669" max="6669" width="3.7109375" style="446" customWidth="1"/>
    <col min="6670" max="6670" width="11.140625" style="446" bestFit="1" customWidth="1"/>
    <col min="6671"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0" style="446" hidden="1" customWidth="1"/>
    <col min="6917" max="6917" width="24.7109375" style="446" customWidth="1"/>
    <col min="6918" max="6918" width="14.7109375" style="446" customWidth="1"/>
    <col min="6919" max="6920" width="15.7109375" style="446" customWidth="1"/>
    <col min="6921" max="6921" width="11.7109375" style="446" customWidth="1"/>
    <col min="6922" max="6922" width="6.42578125" style="446" bestFit="1" customWidth="1"/>
    <col min="6923" max="6923" width="11.7109375" style="446" customWidth="1"/>
    <col min="6924" max="6924" width="0" style="446" hidden="1" customWidth="1"/>
    <col min="6925" max="6925" width="3.7109375" style="446" customWidth="1"/>
    <col min="6926" max="6926" width="11.140625" style="446" bestFit="1" customWidth="1"/>
    <col min="6927"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0" style="446" hidden="1" customWidth="1"/>
    <col min="7173" max="7173" width="24.7109375" style="446" customWidth="1"/>
    <col min="7174" max="7174" width="14.7109375" style="446" customWidth="1"/>
    <col min="7175" max="7176" width="15.7109375" style="446" customWidth="1"/>
    <col min="7177" max="7177" width="11.7109375" style="446" customWidth="1"/>
    <col min="7178" max="7178" width="6.42578125" style="446" bestFit="1" customWidth="1"/>
    <col min="7179" max="7179" width="11.7109375" style="446" customWidth="1"/>
    <col min="7180" max="7180" width="0" style="446" hidden="1" customWidth="1"/>
    <col min="7181" max="7181" width="3.7109375" style="446" customWidth="1"/>
    <col min="7182" max="7182" width="11.140625" style="446" bestFit="1" customWidth="1"/>
    <col min="7183"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0" style="446" hidden="1" customWidth="1"/>
    <col min="7429" max="7429" width="24.7109375" style="446" customWidth="1"/>
    <col min="7430" max="7430" width="14.7109375" style="446" customWidth="1"/>
    <col min="7431" max="7432" width="15.7109375" style="446" customWidth="1"/>
    <col min="7433" max="7433" width="11.7109375" style="446" customWidth="1"/>
    <col min="7434" max="7434" width="6.42578125" style="446" bestFit="1" customWidth="1"/>
    <col min="7435" max="7435" width="11.7109375" style="446" customWidth="1"/>
    <col min="7436" max="7436" width="0" style="446" hidden="1" customWidth="1"/>
    <col min="7437" max="7437" width="3.7109375" style="446" customWidth="1"/>
    <col min="7438" max="7438" width="11.140625" style="446" bestFit="1" customWidth="1"/>
    <col min="7439"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0" style="446" hidden="1" customWidth="1"/>
    <col min="7685" max="7685" width="24.7109375" style="446" customWidth="1"/>
    <col min="7686" max="7686" width="14.7109375" style="446" customWidth="1"/>
    <col min="7687" max="7688" width="15.7109375" style="446" customWidth="1"/>
    <col min="7689" max="7689" width="11.7109375" style="446" customWidth="1"/>
    <col min="7690" max="7690" width="6.42578125" style="446" bestFit="1" customWidth="1"/>
    <col min="7691" max="7691" width="11.7109375" style="446" customWidth="1"/>
    <col min="7692" max="7692" width="0" style="446" hidden="1" customWidth="1"/>
    <col min="7693" max="7693" width="3.7109375" style="446" customWidth="1"/>
    <col min="7694" max="7694" width="11.140625" style="446" bestFit="1" customWidth="1"/>
    <col min="7695"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0" style="446" hidden="1" customWidth="1"/>
    <col min="7941" max="7941" width="24.7109375" style="446" customWidth="1"/>
    <col min="7942" max="7942" width="14.7109375" style="446" customWidth="1"/>
    <col min="7943" max="7944" width="15.7109375" style="446" customWidth="1"/>
    <col min="7945" max="7945" width="11.7109375" style="446" customWidth="1"/>
    <col min="7946" max="7946" width="6.42578125" style="446" bestFit="1" customWidth="1"/>
    <col min="7947" max="7947" width="11.7109375" style="446" customWidth="1"/>
    <col min="7948" max="7948" width="0" style="446" hidden="1" customWidth="1"/>
    <col min="7949" max="7949" width="3.7109375" style="446" customWidth="1"/>
    <col min="7950" max="7950" width="11.140625" style="446" bestFit="1" customWidth="1"/>
    <col min="7951"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0" style="446" hidden="1" customWidth="1"/>
    <col min="8197" max="8197" width="24.7109375" style="446" customWidth="1"/>
    <col min="8198" max="8198" width="14.7109375" style="446" customWidth="1"/>
    <col min="8199" max="8200" width="15.7109375" style="446" customWidth="1"/>
    <col min="8201" max="8201" width="11.7109375" style="446" customWidth="1"/>
    <col min="8202" max="8202" width="6.42578125" style="446" bestFit="1" customWidth="1"/>
    <col min="8203" max="8203" width="11.7109375" style="446" customWidth="1"/>
    <col min="8204" max="8204" width="0" style="446" hidden="1" customWidth="1"/>
    <col min="8205" max="8205" width="3.7109375" style="446" customWidth="1"/>
    <col min="8206" max="8206" width="11.140625" style="446" bestFit="1" customWidth="1"/>
    <col min="8207"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0" style="446" hidden="1" customWidth="1"/>
    <col min="8453" max="8453" width="24.7109375" style="446" customWidth="1"/>
    <col min="8454" max="8454" width="14.7109375" style="446" customWidth="1"/>
    <col min="8455" max="8456" width="15.7109375" style="446" customWidth="1"/>
    <col min="8457" max="8457" width="11.7109375" style="446" customWidth="1"/>
    <col min="8458" max="8458" width="6.42578125" style="446" bestFit="1" customWidth="1"/>
    <col min="8459" max="8459" width="11.7109375" style="446" customWidth="1"/>
    <col min="8460" max="8460" width="0" style="446" hidden="1" customWidth="1"/>
    <col min="8461" max="8461" width="3.7109375" style="446" customWidth="1"/>
    <col min="8462" max="8462" width="11.140625" style="446" bestFit="1" customWidth="1"/>
    <col min="8463"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0" style="446" hidden="1" customWidth="1"/>
    <col min="8709" max="8709" width="24.7109375" style="446" customWidth="1"/>
    <col min="8710" max="8710" width="14.7109375" style="446" customWidth="1"/>
    <col min="8711" max="8712" width="15.7109375" style="446" customWidth="1"/>
    <col min="8713" max="8713" width="11.7109375" style="446" customWidth="1"/>
    <col min="8714" max="8714" width="6.42578125" style="446" bestFit="1" customWidth="1"/>
    <col min="8715" max="8715" width="11.7109375" style="446" customWidth="1"/>
    <col min="8716" max="8716" width="0" style="446" hidden="1" customWidth="1"/>
    <col min="8717" max="8717" width="3.7109375" style="446" customWidth="1"/>
    <col min="8718" max="8718" width="11.140625" style="446" bestFit="1" customWidth="1"/>
    <col min="8719"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0" style="446" hidden="1" customWidth="1"/>
    <col min="8965" max="8965" width="24.7109375" style="446" customWidth="1"/>
    <col min="8966" max="8966" width="14.7109375" style="446" customWidth="1"/>
    <col min="8967" max="8968" width="15.7109375" style="446" customWidth="1"/>
    <col min="8969" max="8969" width="11.7109375" style="446" customWidth="1"/>
    <col min="8970" max="8970" width="6.42578125" style="446" bestFit="1" customWidth="1"/>
    <col min="8971" max="8971" width="11.7109375" style="446" customWidth="1"/>
    <col min="8972" max="8972" width="0" style="446" hidden="1" customWidth="1"/>
    <col min="8973" max="8973" width="3.7109375" style="446" customWidth="1"/>
    <col min="8974" max="8974" width="11.140625" style="446" bestFit="1" customWidth="1"/>
    <col min="8975"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0" style="446" hidden="1" customWidth="1"/>
    <col min="9221" max="9221" width="24.7109375" style="446" customWidth="1"/>
    <col min="9222" max="9222" width="14.7109375" style="446" customWidth="1"/>
    <col min="9223" max="9224" width="15.7109375" style="446" customWidth="1"/>
    <col min="9225" max="9225" width="11.7109375" style="446" customWidth="1"/>
    <col min="9226" max="9226" width="6.42578125" style="446" bestFit="1" customWidth="1"/>
    <col min="9227" max="9227" width="11.7109375" style="446" customWidth="1"/>
    <col min="9228" max="9228" width="0" style="446" hidden="1" customWidth="1"/>
    <col min="9229" max="9229" width="3.7109375" style="446" customWidth="1"/>
    <col min="9230" max="9230" width="11.140625" style="446" bestFit="1" customWidth="1"/>
    <col min="9231"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0" style="446" hidden="1" customWidth="1"/>
    <col min="9477" max="9477" width="24.7109375" style="446" customWidth="1"/>
    <col min="9478" max="9478" width="14.7109375" style="446" customWidth="1"/>
    <col min="9479" max="9480" width="15.7109375" style="446" customWidth="1"/>
    <col min="9481" max="9481" width="11.7109375" style="446" customWidth="1"/>
    <col min="9482" max="9482" width="6.42578125" style="446" bestFit="1" customWidth="1"/>
    <col min="9483" max="9483" width="11.7109375" style="446" customWidth="1"/>
    <col min="9484" max="9484" width="0" style="446" hidden="1" customWidth="1"/>
    <col min="9485" max="9485" width="3.7109375" style="446" customWidth="1"/>
    <col min="9486" max="9486" width="11.140625" style="446" bestFit="1" customWidth="1"/>
    <col min="9487"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0" style="446" hidden="1" customWidth="1"/>
    <col min="9733" max="9733" width="24.7109375" style="446" customWidth="1"/>
    <col min="9734" max="9734" width="14.7109375" style="446" customWidth="1"/>
    <col min="9735" max="9736" width="15.7109375" style="446" customWidth="1"/>
    <col min="9737" max="9737" width="11.7109375" style="446" customWidth="1"/>
    <col min="9738" max="9738" width="6.42578125" style="446" bestFit="1" customWidth="1"/>
    <col min="9739" max="9739" width="11.7109375" style="446" customWidth="1"/>
    <col min="9740" max="9740" width="0" style="446" hidden="1" customWidth="1"/>
    <col min="9741" max="9741" width="3.7109375" style="446" customWidth="1"/>
    <col min="9742" max="9742" width="11.140625" style="446" bestFit="1" customWidth="1"/>
    <col min="9743"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0" style="446" hidden="1" customWidth="1"/>
    <col min="9989" max="9989" width="24.7109375" style="446" customWidth="1"/>
    <col min="9990" max="9990" width="14.7109375" style="446" customWidth="1"/>
    <col min="9991" max="9992" width="15.7109375" style="446" customWidth="1"/>
    <col min="9993" max="9993" width="11.7109375" style="446" customWidth="1"/>
    <col min="9994" max="9994" width="6.42578125" style="446" bestFit="1" customWidth="1"/>
    <col min="9995" max="9995" width="11.7109375" style="446" customWidth="1"/>
    <col min="9996" max="9996" width="0" style="446" hidden="1" customWidth="1"/>
    <col min="9997" max="9997" width="3.7109375" style="446" customWidth="1"/>
    <col min="9998" max="9998" width="11.140625" style="446" bestFit="1" customWidth="1"/>
    <col min="9999"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0" style="446" hidden="1" customWidth="1"/>
    <col min="10245" max="10245" width="24.7109375" style="446" customWidth="1"/>
    <col min="10246" max="10246" width="14.7109375" style="446" customWidth="1"/>
    <col min="10247" max="10248" width="15.7109375" style="446" customWidth="1"/>
    <col min="10249" max="10249" width="11.7109375" style="446" customWidth="1"/>
    <col min="10250" max="10250" width="6.42578125" style="446" bestFit="1" customWidth="1"/>
    <col min="10251" max="10251" width="11.7109375" style="446" customWidth="1"/>
    <col min="10252" max="10252" width="0" style="446" hidden="1" customWidth="1"/>
    <col min="10253" max="10253" width="3.7109375" style="446" customWidth="1"/>
    <col min="10254" max="10254" width="11.140625" style="446" bestFit="1" customWidth="1"/>
    <col min="10255"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0" style="446" hidden="1" customWidth="1"/>
    <col min="10501" max="10501" width="24.7109375" style="446" customWidth="1"/>
    <col min="10502" max="10502" width="14.7109375" style="446" customWidth="1"/>
    <col min="10503" max="10504" width="15.7109375" style="446" customWidth="1"/>
    <col min="10505" max="10505" width="11.7109375" style="446" customWidth="1"/>
    <col min="10506" max="10506" width="6.42578125" style="446" bestFit="1" customWidth="1"/>
    <col min="10507" max="10507" width="11.7109375" style="446" customWidth="1"/>
    <col min="10508" max="10508" width="0" style="446" hidden="1" customWidth="1"/>
    <col min="10509" max="10509" width="3.7109375" style="446" customWidth="1"/>
    <col min="10510" max="10510" width="11.140625" style="446" bestFit="1" customWidth="1"/>
    <col min="10511"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0" style="446" hidden="1" customWidth="1"/>
    <col min="10757" max="10757" width="24.7109375" style="446" customWidth="1"/>
    <col min="10758" max="10758" width="14.7109375" style="446" customWidth="1"/>
    <col min="10759" max="10760" width="15.7109375" style="446" customWidth="1"/>
    <col min="10761" max="10761" width="11.7109375" style="446" customWidth="1"/>
    <col min="10762" max="10762" width="6.42578125" style="446" bestFit="1" customWidth="1"/>
    <col min="10763" max="10763" width="11.7109375" style="446" customWidth="1"/>
    <col min="10764" max="10764" width="0" style="446" hidden="1" customWidth="1"/>
    <col min="10765" max="10765" width="3.7109375" style="446" customWidth="1"/>
    <col min="10766" max="10766" width="11.140625" style="446" bestFit="1" customWidth="1"/>
    <col min="10767"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0" style="446" hidden="1" customWidth="1"/>
    <col min="11013" max="11013" width="24.7109375" style="446" customWidth="1"/>
    <col min="11014" max="11014" width="14.7109375" style="446" customWidth="1"/>
    <col min="11015" max="11016" width="15.7109375" style="446" customWidth="1"/>
    <col min="11017" max="11017" width="11.7109375" style="446" customWidth="1"/>
    <col min="11018" max="11018" width="6.42578125" style="446" bestFit="1" customWidth="1"/>
    <col min="11019" max="11019" width="11.7109375" style="446" customWidth="1"/>
    <col min="11020" max="11020" width="0" style="446" hidden="1" customWidth="1"/>
    <col min="11021" max="11021" width="3.7109375" style="446" customWidth="1"/>
    <col min="11022" max="11022" width="11.140625" style="446" bestFit="1" customWidth="1"/>
    <col min="11023"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0" style="446" hidden="1" customWidth="1"/>
    <col min="11269" max="11269" width="24.7109375" style="446" customWidth="1"/>
    <col min="11270" max="11270" width="14.7109375" style="446" customWidth="1"/>
    <col min="11271" max="11272" width="15.7109375" style="446" customWidth="1"/>
    <col min="11273" max="11273" width="11.7109375" style="446" customWidth="1"/>
    <col min="11274" max="11274" width="6.42578125" style="446" bestFit="1" customWidth="1"/>
    <col min="11275" max="11275" width="11.7109375" style="446" customWidth="1"/>
    <col min="11276" max="11276" width="0" style="446" hidden="1" customWidth="1"/>
    <col min="11277" max="11277" width="3.7109375" style="446" customWidth="1"/>
    <col min="11278" max="11278" width="11.140625" style="446" bestFit="1" customWidth="1"/>
    <col min="11279"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0" style="446" hidden="1" customWidth="1"/>
    <col min="11525" max="11525" width="24.7109375" style="446" customWidth="1"/>
    <col min="11526" max="11526" width="14.7109375" style="446" customWidth="1"/>
    <col min="11527" max="11528" width="15.7109375" style="446" customWidth="1"/>
    <col min="11529" max="11529" width="11.7109375" style="446" customWidth="1"/>
    <col min="11530" max="11530" width="6.42578125" style="446" bestFit="1" customWidth="1"/>
    <col min="11531" max="11531" width="11.7109375" style="446" customWidth="1"/>
    <col min="11532" max="11532" width="0" style="446" hidden="1" customWidth="1"/>
    <col min="11533" max="11533" width="3.7109375" style="446" customWidth="1"/>
    <col min="11534" max="11534" width="11.140625" style="446" bestFit="1" customWidth="1"/>
    <col min="11535"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0" style="446" hidden="1" customWidth="1"/>
    <col min="11781" max="11781" width="24.7109375" style="446" customWidth="1"/>
    <col min="11782" max="11782" width="14.7109375" style="446" customWidth="1"/>
    <col min="11783" max="11784" width="15.7109375" style="446" customWidth="1"/>
    <col min="11785" max="11785" width="11.7109375" style="446" customWidth="1"/>
    <col min="11786" max="11786" width="6.42578125" style="446" bestFit="1" customWidth="1"/>
    <col min="11787" max="11787" width="11.7109375" style="446" customWidth="1"/>
    <col min="11788" max="11788" width="0" style="446" hidden="1" customWidth="1"/>
    <col min="11789" max="11789" width="3.7109375" style="446" customWidth="1"/>
    <col min="11790" max="11790" width="11.140625" style="446" bestFit="1" customWidth="1"/>
    <col min="11791"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0" style="446" hidden="1" customWidth="1"/>
    <col min="12037" max="12037" width="24.7109375" style="446" customWidth="1"/>
    <col min="12038" max="12038" width="14.7109375" style="446" customWidth="1"/>
    <col min="12039" max="12040" width="15.7109375" style="446" customWidth="1"/>
    <col min="12041" max="12041" width="11.7109375" style="446" customWidth="1"/>
    <col min="12042" max="12042" width="6.42578125" style="446" bestFit="1" customWidth="1"/>
    <col min="12043" max="12043" width="11.7109375" style="446" customWidth="1"/>
    <col min="12044" max="12044" width="0" style="446" hidden="1" customWidth="1"/>
    <col min="12045" max="12045" width="3.7109375" style="446" customWidth="1"/>
    <col min="12046" max="12046" width="11.140625" style="446" bestFit="1" customWidth="1"/>
    <col min="12047"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0" style="446" hidden="1" customWidth="1"/>
    <col min="12293" max="12293" width="24.7109375" style="446" customWidth="1"/>
    <col min="12294" max="12294" width="14.7109375" style="446" customWidth="1"/>
    <col min="12295" max="12296" width="15.7109375" style="446" customWidth="1"/>
    <col min="12297" max="12297" width="11.7109375" style="446" customWidth="1"/>
    <col min="12298" max="12298" width="6.42578125" style="446" bestFit="1" customWidth="1"/>
    <col min="12299" max="12299" width="11.7109375" style="446" customWidth="1"/>
    <col min="12300" max="12300" width="0" style="446" hidden="1" customWidth="1"/>
    <col min="12301" max="12301" width="3.7109375" style="446" customWidth="1"/>
    <col min="12302" max="12302" width="11.140625" style="446" bestFit="1" customWidth="1"/>
    <col min="12303"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0" style="446" hidden="1" customWidth="1"/>
    <col min="12549" max="12549" width="24.7109375" style="446" customWidth="1"/>
    <col min="12550" max="12550" width="14.7109375" style="446" customWidth="1"/>
    <col min="12551" max="12552" width="15.7109375" style="446" customWidth="1"/>
    <col min="12553" max="12553" width="11.7109375" style="446" customWidth="1"/>
    <col min="12554" max="12554" width="6.42578125" style="446" bestFit="1" customWidth="1"/>
    <col min="12555" max="12555" width="11.7109375" style="446" customWidth="1"/>
    <col min="12556" max="12556" width="0" style="446" hidden="1" customWidth="1"/>
    <col min="12557" max="12557" width="3.7109375" style="446" customWidth="1"/>
    <col min="12558" max="12558" width="11.140625" style="446" bestFit="1" customWidth="1"/>
    <col min="12559"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0" style="446" hidden="1" customWidth="1"/>
    <col min="12805" max="12805" width="24.7109375" style="446" customWidth="1"/>
    <col min="12806" max="12806" width="14.7109375" style="446" customWidth="1"/>
    <col min="12807" max="12808" width="15.7109375" style="446" customWidth="1"/>
    <col min="12809" max="12809" width="11.7109375" style="446" customWidth="1"/>
    <col min="12810" max="12810" width="6.42578125" style="446" bestFit="1" customWidth="1"/>
    <col min="12811" max="12811" width="11.7109375" style="446" customWidth="1"/>
    <col min="12812" max="12812" width="0" style="446" hidden="1" customWidth="1"/>
    <col min="12813" max="12813" width="3.7109375" style="446" customWidth="1"/>
    <col min="12814" max="12814" width="11.140625" style="446" bestFit="1" customWidth="1"/>
    <col min="12815"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0" style="446" hidden="1" customWidth="1"/>
    <col min="13061" max="13061" width="24.7109375" style="446" customWidth="1"/>
    <col min="13062" max="13062" width="14.7109375" style="446" customWidth="1"/>
    <col min="13063" max="13064" width="15.7109375" style="446" customWidth="1"/>
    <col min="13065" max="13065" width="11.7109375" style="446" customWidth="1"/>
    <col min="13066" max="13066" width="6.42578125" style="446" bestFit="1" customWidth="1"/>
    <col min="13067" max="13067" width="11.7109375" style="446" customWidth="1"/>
    <col min="13068" max="13068" width="0" style="446" hidden="1" customWidth="1"/>
    <col min="13069" max="13069" width="3.7109375" style="446" customWidth="1"/>
    <col min="13070" max="13070" width="11.140625" style="446" bestFit="1" customWidth="1"/>
    <col min="13071"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0" style="446" hidden="1" customWidth="1"/>
    <col min="13317" max="13317" width="24.7109375" style="446" customWidth="1"/>
    <col min="13318" max="13318" width="14.7109375" style="446" customWidth="1"/>
    <col min="13319" max="13320" width="15.7109375" style="446" customWidth="1"/>
    <col min="13321" max="13321" width="11.7109375" style="446" customWidth="1"/>
    <col min="13322" max="13322" width="6.42578125" style="446" bestFit="1" customWidth="1"/>
    <col min="13323" max="13323" width="11.7109375" style="446" customWidth="1"/>
    <col min="13324" max="13324" width="0" style="446" hidden="1" customWidth="1"/>
    <col min="13325" max="13325" width="3.7109375" style="446" customWidth="1"/>
    <col min="13326" max="13326" width="11.140625" style="446" bestFit="1" customWidth="1"/>
    <col min="13327"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0" style="446" hidden="1" customWidth="1"/>
    <col min="13573" max="13573" width="24.7109375" style="446" customWidth="1"/>
    <col min="13574" max="13574" width="14.7109375" style="446" customWidth="1"/>
    <col min="13575" max="13576" width="15.7109375" style="446" customWidth="1"/>
    <col min="13577" max="13577" width="11.7109375" style="446" customWidth="1"/>
    <col min="13578" max="13578" width="6.42578125" style="446" bestFit="1" customWidth="1"/>
    <col min="13579" max="13579" width="11.7109375" style="446" customWidth="1"/>
    <col min="13580" max="13580" width="0" style="446" hidden="1" customWidth="1"/>
    <col min="13581" max="13581" width="3.7109375" style="446" customWidth="1"/>
    <col min="13582" max="13582" width="11.140625" style="446" bestFit="1" customWidth="1"/>
    <col min="13583"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0" style="446" hidden="1" customWidth="1"/>
    <col min="13829" max="13829" width="24.7109375" style="446" customWidth="1"/>
    <col min="13830" max="13830" width="14.7109375" style="446" customWidth="1"/>
    <col min="13831" max="13832" width="15.7109375" style="446" customWidth="1"/>
    <col min="13833" max="13833" width="11.7109375" style="446" customWidth="1"/>
    <col min="13834" max="13834" width="6.42578125" style="446" bestFit="1" customWidth="1"/>
    <col min="13835" max="13835" width="11.7109375" style="446" customWidth="1"/>
    <col min="13836" max="13836" width="0" style="446" hidden="1" customWidth="1"/>
    <col min="13837" max="13837" width="3.7109375" style="446" customWidth="1"/>
    <col min="13838" max="13838" width="11.140625" style="446" bestFit="1" customWidth="1"/>
    <col min="13839"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0" style="446" hidden="1" customWidth="1"/>
    <col min="14085" max="14085" width="24.7109375" style="446" customWidth="1"/>
    <col min="14086" max="14086" width="14.7109375" style="446" customWidth="1"/>
    <col min="14087" max="14088" width="15.7109375" style="446" customWidth="1"/>
    <col min="14089" max="14089" width="11.7109375" style="446" customWidth="1"/>
    <col min="14090" max="14090" width="6.42578125" style="446" bestFit="1" customWidth="1"/>
    <col min="14091" max="14091" width="11.7109375" style="446" customWidth="1"/>
    <col min="14092" max="14092" width="0" style="446" hidden="1" customWidth="1"/>
    <col min="14093" max="14093" width="3.7109375" style="446" customWidth="1"/>
    <col min="14094" max="14094" width="11.140625" style="446" bestFit="1" customWidth="1"/>
    <col min="14095"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0" style="446" hidden="1" customWidth="1"/>
    <col min="14341" max="14341" width="24.7109375" style="446" customWidth="1"/>
    <col min="14342" max="14342" width="14.7109375" style="446" customWidth="1"/>
    <col min="14343" max="14344" width="15.7109375" style="446" customWidth="1"/>
    <col min="14345" max="14345" width="11.7109375" style="446" customWidth="1"/>
    <col min="14346" max="14346" width="6.42578125" style="446" bestFit="1" customWidth="1"/>
    <col min="14347" max="14347" width="11.7109375" style="446" customWidth="1"/>
    <col min="14348" max="14348" width="0" style="446" hidden="1" customWidth="1"/>
    <col min="14349" max="14349" width="3.7109375" style="446" customWidth="1"/>
    <col min="14350" max="14350" width="11.140625" style="446" bestFit="1" customWidth="1"/>
    <col min="14351"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0" style="446" hidden="1" customWidth="1"/>
    <col min="14597" max="14597" width="24.7109375" style="446" customWidth="1"/>
    <col min="14598" max="14598" width="14.7109375" style="446" customWidth="1"/>
    <col min="14599" max="14600" width="15.7109375" style="446" customWidth="1"/>
    <col min="14601" max="14601" width="11.7109375" style="446" customWidth="1"/>
    <col min="14602" max="14602" width="6.42578125" style="446" bestFit="1" customWidth="1"/>
    <col min="14603" max="14603" width="11.7109375" style="446" customWidth="1"/>
    <col min="14604" max="14604" width="0" style="446" hidden="1" customWidth="1"/>
    <col min="14605" max="14605" width="3.7109375" style="446" customWidth="1"/>
    <col min="14606" max="14606" width="11.140625" style="446" bestFit="1" customWidth="1"/>
    <col min="14607"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0" style="446" hidden="1" customWidth="1"/>
    <col min="14853" max="14853" width="24.7109375" style="446" customWidth="1"/>
    <col min="14854" max="14854" width="14.7109375" style="446" customWidth="1"/>
    <col min="14855" max="14856" width="15.7109375" style="446" customWidth="1"/>
    <col min="14857" max="14857" width="11.7109375" style="446" customWidth="1"/>
    <col min="14858" max="14858" width="6.42578125" style="446" bestFit="1" customWidth="1"/>
    <col min="14859" max="14859" width="11.7109375" style="446" customWidth="1"/>
    <col min="14860" max="14860" width="0" style="446" hidden="1" customWidth="1"/>
    <col min="14861" max="14861" width="3.7109375" style="446" customWidth="1"/>
    <col min="14862" max="14862" width="11.140625" style="446" bestFit="1" customWidth="1"/>
    <col min="14863"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0" style="446" hidden="1" customWidth="1"/>
    <col min="15109" max="15109" width="24.7109375" style="446" customWidth="1"/>
    <col min="15110" max="15110" width="14.7109375" style="446" customWidth="1"/>
    <col min="15111" max="15112" width="15.7109375" style="446" customWidth="1"/>
    <col min="15113" max="15113" width="11.7109375" style="446" customWidth="1"/>
    <col min="15114" max="15114" width="6.42578125" style="446" bestFit="1" customWidth="1"/>
    <col min="15115" max="15115" width="11.7109375" style="446" customWidth="1"/>
    <col min="15116" max="15116" width="0" style="446" hidden="1" customWidth="1"/>
    <col min="15117" max="15117" width="3.7109375" style="446" customWidth="1"/>
    <col min="15118" max="15118" width="11.140625" style="446" bestFit="1" customWidth="1"/>
    <col min="15119"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0" style="446" hidden="1" customWidth="1"/>
    <col min="15365" max="15365" width="24.7109375" style="446" customWidth="1"/>
    <col min="15366" max="15366" width="14.7109375" style="446" customWidth="1"/>
    <col min="15367" max="15368" width="15.7109375" style="446" customWidth="1"/>
    <col min="15369" max="15369" width="11.7109375" style="446" customWidth="1"/>
    <col min="15370" max="15370" width="6.42578125" style="446" bestFit="1" customWidth="1"/>
    <col min="15371" max="15371" width="11.7109375" style="446" customWidth="1"/>
    <col min="15372" max="15372" width="0" style="446" hidden="1" customWidth="1"/>
    <col min="15373" max="15373" width="3.7109375" style="446" customWidth="1"/>
    <col min="15374" max="15374" width="11.140625" style="446" bestFit="1" customWidth="1"/>
    <col min="15375"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0" style="446" hidden="1" customWidth="1"/>
    <col min="15621" max="15621" width="24.7109375" style="446" customWidth="1"/>
    <col min="15622" max="15622" width="14.7109375" style="446" customWidth="1"/>
    <col min="15623" max="15624" width="15.7109375" style="446" customWidth="1"/>
    <col min="15625" max="15625" width="11.7109375" style="446" customWidth="1"/>
    <col min="15626" max="15626" width="6.42578125" style="446" bestFit="1" customWidth="1"/>
    <col min="15627" max="15627" width="11.7109375" style="446" customWidth="1"/>
    <col min="15628" max="15628" width="0" style="446" hidden="1" customWidth="1"/>
    <col min="15629" max="15629" width="3.7109375" style="446" customWidth="1"/>
    <col min="15630" max="15630" width="11.140625" style="446" bestFit="1" customWidth="1"/>
    <col min="15631"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0" style="446" hidden="1" customWidth="1"/>
    <col min="15877" max="15877" width="24.7109375" style="446" customWidth="1"/>
    <col min="15878" max="15878" width="14.7109375" style="446" customWidth="1"/>
    <col min="15879" max="15880" width="15.7109375" style="446" customWidth="1"/>
    <col min="15881" max="15881" width="11.7109375" style="446" customWidth="1"/>
    <col min="15882" max="15882" width="6.42578125" style="446" bestFit="1" customWidth="1"/>
    <col min="15883" max="15883" width="11.7109375" style="446" customWidth="1"/>
    <col min="15884" max="15884" width="0" style="446" hidden="1" customWidth="1"/>
    <col min="15885" max="15885" width="3.7109375" style="446" customWidth="1"/>
    <col min="15886" max="15886" width="11.140625" style="446" bestFit="1" customWidth="1"/>
    <col min="15887"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0" style="446" hidden="1" customWidth="1"/>
    <col min="16133" max="16133" width="24.7109375" style="446" customWidth="1"/>
    <col min="16134" max="16134" width="14.7109375" style="446" customWidth="1"/>
    <col min="16135" max="16136" width="15.7109375" style="446" customWidth="1"/>
    <col min="16137" max="16137" width="11.7109375" style="446" customWidth="1"/>
    <col min="16138" max="16138" width="6.42578125" style="446" bestFit="1" customWidth="1"/>
    <col min="16139" max="16139" width="11.7109375" style="446" customWidth="1"/>
    <col min="16140" max="16140" width="0" style="446" hidden="1" customWidth="1"/>
    <col min="16141" max="16141" width="3.7109375" style="446" customWidth="1"/>
    <col min="16142" max="16142" width="11.140625" style="446" bestFit="1" customWidth="1"/>
    <col min="16143" max="16384" width="10.5703125" style="446"/>
  </cols>
  <sheetData>
    <row r="1" spans="1:29" hidden="1"/>
    <row r="2" spans="1:29" hidden="1"/>
    <row r="3" spans="1:29" hidden="1"/>
    <row r="4" spans="1:29" ht="3" customHeight="1">
      <c r="J4" s="451"/>
      <c r="K4" s="451"/>
      <c r="L4" s="447"/>
      <c r="M4" s="447"/>
      <c r="N4" s="447"/>
      <c r="O4" s="454"/>
      <c r="P4" s="454"/>
      <c r="Q4" s="454"/>
      <c r="R4" s="454"/>
      <c r="S4" s="454"/>
      <c r="T4" s="454"/>
      <c r="U4" s="454"/>
      <c r="V4" s="447"/>
    </row>
    <row r="5" spans="1:29" ht="22.5" customHeight="1">
      <c r="J5" s="451"/>
      <c r="K5" s="451"/>
      <c r="L5" s="1292" t="s">
        <v>744</v>
      </c>
      <c r="M5" s="1292"/>
      <c r="N5" s="1292"/>
      <c r="O5" s="1292"/>
      <c r="P5" s="1292"/>
      <c r="Q5" s="1292"/>
      <c r="R5" s="1292"/>
      <c r="S5" s="1292"/>
      <c r="T5" s="1292"/>
      <c r="U5" s="548"/>
      <c r="V5" s="467"/>
    </row>
    <row r="6" spans="1:29" ht="3" customHeight="1">
      <c r="J6" s="451"/>
      <c r="K6" s="451"/>
      <c r="L6" s="447"/>
      <c r="M6" s="447"/>
      <c r="N6" s="447"/>
      <c r="O6" s="450"/>
      <c r="P6" s="450"/>
      <c r="Q6" s="450"/>
      <c r="R6" s="450"/>
      <c r="S6" s="450"/>
      <c r="T6" s="450"/>
      <c r="U6" s="447"/>
    </row>
    <row r="7" spans="1:29" s="746" customFormat="1" ht="5.25" hidden="1">
      <c r="A7" s="1121"/>
      <c r="B7" s="1121"/>
      <c r="C7" s="1121"/>
      <c r="D7" s="1121"/>
      <c r="E7" s="1121"/>
      <c r="F7" s="1121"/>
      <c r="G7" s="1121"/>
      <c r="H7" s="1121"/>
      <c r="L7" s="1171"/>
      <c r="M7" s="1046"/>
      <c r="O7" s="1298"/>
      <c r="P7" s="1298"/>
      <c r="Q7" s="1298"/>
      <c r="R7" s="1298"/>
      <c r="S7" s="1298"/>
      <c r="T7" s="1298"/>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99" t="str">
        <f>IF(datePr_ch="",IF(datePr="","",datePr),datePr_ch)</f>
        <v>29.04.2022</v>
      </c>
      <c r="P8" s="1299"/>
      <c r="Q8" s="1299"/>
      <c r="R8" s="1299"/>
      <c r="S8" s="1299"/>
      <c r="T8" s="1299"/>
      <c r="U8" s="635"/>
      <c r="Y8" s="961"/>
      <c r="Z8" s="559"/>
      <c r="AA8" s="559"/>
      <c r="AB8" s="559"/>
      <c r="AC8" s="559"/>
    </row>
    <row r="9" spans="1:29" s="461" customFormat="1" ht="18.7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299" t="str">
        <f>IF(numberPr_ch="",IF(numberPr="","",numberPr),numberPr_ch)</f>
        <v>№2869/05-02, Вх.№3988</v>
      </c>
      <c r="P9" s="1299"/>
      <c r="Q9" s="1299"/>
      <c r="R9" s="1299"/>
      <c r="S9" s="1299"/>
      <c r="T9" s="1299"/>
      <c r="U9" s="635"/>
      <c r="Y9" s="961"/>
      <c r="Z9" s="475"/>
      <c r="AA9" s="475"/>
      <c r="AB9" s="475"/>
      <c r="AC9" s="475"/>
    </row>
    <row r="10" spans="1:29" s="746" customFormat="1" ht="5.25" hidden="1">
      <c r="A10" s="1121"/>
      <c r="B10" s="1121"/>
      <c r="C10" s="1121"/>
      <c r="D10" s="1121"/>
      <c r="E10" s="1121"/>
      <c r="F10" s="1121"/>
      <c r="G10" s="1121"/>
      <c r="H10" s="1121"/>
      <c r="L10" s="1171"/>
      <c r="M10" s="1046"/>
      <c r="O10" s="1298"/>
      <c r="P10" s="1298"/>
      <c r="Q10" s="1298"/>
      <c r="R10" s="1298"/>
      <c r="S10" s="1298"/>
      <c r="T10" s="1298"/>
      <c r="U10" s="780"/>
      <c r="V10" s="780"/>
      <c r="X10" s="1121"/>
      <c r="Y10" s="1121"/>
      <c r="Z10" s="1121"/>
      <c r="AA10" s="1121"/>
      <c r="AB10" s="1121"/>
    </row>
    <row r="11" spans="1:29" s="582" customFormat="1" ht="18.75" hidden="1">
      <c r="A11" s="583"/>
      <c r="B11" s="583"/>
      <c r="C11" s="583"/>
      <c r="D11" s="583"/>
      <c r="E11" s="583"/>
      <c r="F11" s="583"/>
      <c r="G11" s="583"/>
      <c r="H11" s="583"/>
      <c r="L11" s="715"/>
      <c r="M11" s="713"/>
      <c r="O11" s="712"/>
      <c r="P11" s="712"/>
      <c r="Q11" s="734" t="s">
        <v>635</v>
      </c>
      <c r="R11" s="734" t="s">
        <v>636</v>
      </c>
      <c r="S11" s="712"/>
      <c r="T11" s="712"/>
      <c r="U11" s="635"/>
      <c r="Y11" s="736"/>
      <c r="Z11" s="583"/>
      <c r="AA11" s="583"/>
      <c r="AB11" s="583"/>
      <c r="AC11" s="583"/>
    </row>
    <row r="12" spans="1:29" s="461" customFormat="1" ht="11.25" hidden="1">
      <c r="A12" s="475"/>
      <c r="B12" s="475"/>
      <c r="C12" s="475"/>
      <c r="D12" s="475"/>
      <c r="E12" s="475"/>
      <c r="F12" s="475"/>
      <c r="G12" s="475"/>
      <c r="H12" s="475"/>
      <c r="L12" s="1293"/>
      <c r="M12" s="1293"/>
      <c r="N12" s="458"/>
      <c r="O12" s="730"/>
      <c r="P12" s="730"/>
      <c r="Q12" s="730"/>
      <c r="R12" s="730"/>
      <c r="S12" s="730"/>
      <c r="T12" s="730"/>
      <c r="U12" s="456"/>
      <c r="V12" s="473" t="s">
        <v>371</v>
      </c>
      <c r="Y12" s="961"/>
      <c r="Z12" s="475"/>
      <c r="AA12" s="475"/>
      <c r="AB12" s="475"/>
      <c r="AC12" s="475"/>
    </row>
    <row r="13" spans="1:29" ht="15" customHeight="1">
      <c r="J13" s="451"/>
      <c r="K13" s="451"/>
      <c r="L13" s="447"/>
      <c r="M13" s="447"/>
      <c r="N13" s="447"/>
      <c r="O13" s="568"/>
      <c r="P13" s="568"/>
      <c r="Q13" s="1319"/>
      <c r="R13" s="1319"/>
      <c r="S13" s="1319"/>
      <c r="T13" s="1319"/>
      <c r="U13" s="1319"/>
      <c r="V13" s="1319"/>
    </row>
    <row r="14" spans="1:29">
      <c r="J14" s="451"/>
      <c r="K14" s="451"/>
      <c r="L14" s="1232" t="s">
        <v>445</v>
      </c>
      <c r="M14" s="1232"/>
      <c r="N14" s="1232"/>
      <c r="O14" s="1232"/>
      <c r="P14" s="1232"/>
      <c r="Q14" s="1232"/>
      <c r="R14" s="1232"/>
      <c r="S14" s="1232"/>
      <c r="T14" s="1232"/>
      <c r="U14" s="1232"/>
      <c r="V14" s="1232"/>
      <c r="W14" s="1232"/>
      <c r="X14" s="1232" t="s">
        <v>446</v>
      </c>
    </row>
    <row r="15" spans="1:29" ht="14.25" customHeight="1">
      <c r="J15" s="451"/>
      <c r="K15" s="451"/>
      <c r="L15" s="1306" t="s">
        <v>91</v>
      </c>
      <c r="M15" s="1306" t="s">
        <v>595</v>
      </c>
      <c r="N15" s="504"/>
      <c r="O15" s="1306" t="s">
        <v>596</v>
      </c>
      <c r="P15" s="1331" t="s">
        <v>597</v>
      </c>
      <c r="Q15" s="1331" t="s">
        <v>604</v>
      </c>
      <c r="R15" s="1331"/>
      <c r="S15" s="1331"/>
      <c r="T15" s="1331"/>
      <c r="U15" s="1331"/>
      <c r="V15" s="1306" t="s">
        <v>339</v>
      </c>
      <c r="W15" s="1318" t="s">
        <v>274</v>
      </c>
      <c r="X15" s="1232"/>
    </row>
    <row r="16" spans="1:29" s="493" customFormat="1" ht="25.5" customHeight="1">
      <c r="A16" s="554"/>
      <c r="B16" s="554"/>
      <c r="C16" s="554"/>
      <c r="D16" s="554"/>
      <c r="E16" s="554"/>
      <c r="F16" s="554"/>
      <c r="G16" s="560"/>
      <c r="H16" s="560"/>
      <c r="I16" s="501"/>
      <c r="J16" s="499"/>
      <c r="K16" s="499"/>
      <c r="L16" s="1306"/>
      <c r="M16" s="1306"/>
      <c r="N16" s="504"/>
      <c r="O16" s="1306"/>
      <c r="P16" s="1331"/>
      <c r="Q16" s="1331" t="s">
        <v>621</v>
      </c>
      <c r="R16" s="1331"/>
      <c r="S16" s="1329" t="s">
        <v>615</v>
      </c>
      <c r="T16" s="1329"/>
      <c r="U16" s="1329"/>
      <c r="V16" s="1306"/>
      <c r="W16" s="1318"/>
      <c r="X16" s="1232"/>
      <c r="Y16" s="956"/>
      <c r="Z16" s="554"/>
      <c r="AA16" s="554"/>
      <c r="AB16" s="554"/>
      <c r="AC16" s="554"/>
    </row>
    <row r="17" spans="1:29" ht="14.25" customHeight="1">
      <c r="J17" s="451"/>
      <c r="K17" s="451"/>
      <c r="L17" s="1306"/>
      <c r="M17" s="1306"/>
      <c r="N17" s="504"/>
      <c r="O17" s="1306"/>
      <c r="P17" s="1331"/>
      <c r="Q17" s="504" t="s">
        <v>619</v>
      </c>
      <c r="R17" s="504" t="s">
        <v>620</v>
      </c>
      <c r="S17" s="506" t="s">
        <v>273</v>
      </c>
      <c r="T17" s="1326" t="s">
        <v>272</v>
      </c>
      <c r="U17" s="1326"/>
      <c r="V17" s="1306"/>
      <c r="W17" s="1318"/>
      <c r="X17" s="1232"/>
    </row>
    <row r="18" spans="1:29">
      <c r="J18" s="451"/>
      <c r="K18" s="459">
        <v>1</v>
      </c>
      <c r="L18" s="448" t="s">
        <v>92</v>
      </c>
      <c r="M18" s="448" t="s">
        <v>48</v>
      </c>
      <c r="N18" s="466" t="s">
        <v>48</v>
      </c>
      <c r="O18" s="457">
        <f t="shared" ref="O18:T18" ca="1" si="0">OFFSET(O18,0,-1)+1</f>
        <v>3</v>
      </c>
      <c r="P18" s="457">
        <f t="shared" ca="1" si="0"/>
        <v>4</v>
      </c>
      <c r="Q18" s="457">
        <f t="shared" ca="1" si="0"/>
        <v>5</v>
      </c>
      <c r="R18" s="457">
        <f t="shared" ca="1" si="0"/>
        <v>6</v>
      </c>
      <c r="S18" s="457">
        <f t="shared" ca="1" si="0"/>
        <v>7</v>
      </c>
      <c r="T18" s="1332">
        <f t="shared" ca="1" si="0"/>
        <v>8</v>
      </c>
      <c r="U18" s="1332"/>
      <c r="V18" s="457">
        <f ca="1">OFFSET(V18,0,-2)+1</f>
        <v>9</v>
      </c>
      <c r="W18" s="493"/>
      <c r="X18" s="457">
        <f ca="1">OFFSET(X18,0,-2)+1</f>
        <v>10</v>
      </c>
    </row>
    <row r="19" spans="1:29" ht="22.5">
      <c r="A19" s="1277">
        <v>1</v>
      </c>
      <c r="B19" s="928"/>
      <c r="C19" s="928"/>
      <c r="D19" s="928"/>
      <c r="E19" s="928"/>
      <c r="F19" s="928"/>
      <c r="G19" s="929"/>
      <c r="H19" s="929"/>
      <c r="I19" s="931"/>
      <c r="J19" s="923"/>
      <c r="K19" s="923"/>
      <c r="L19" s="562" t="e">
        <f ca="1">mergeValue(A19)</f>
        <v>#NAME?</v>
      </c>
      <c r="M19" s="610" t="s">
        <v>19</v>
      </c>
      <c r="N19" s="549"/>
      <c r="O19" s="1320"/>
      <c r="P19" s="1320"/>
      <c r="Q19" s="1320"/>
      <c r="R19" s="1320"/>
      <c r="S19" s="1320"/>
      <c r="T19" s="1320"/>
      <c r="U19" s="1320"/>
      <c r="V19" s="1320"/>
      <c r="W19" s="1320"/>
      <c r="X19" s="550" t="s">
        <v>718</v>
      </c>
    </row>
    <row r="20" spans="1:29" ht="22.5">
      <c r="A20" s="1277"/>
      <c r="B20" s="1277">
        <v>1</v>
      </c>
      <c r="C20" s="928"/>
      <c r="D20" s="928"/>
      <c r="E20" s="928"/>
      <c r="F20" s="928"/>
      <c r="G20" s="933"/>
      <c r="H20" s="930"/>
      <c r="I20" s="935"/>
      <c r="J20" s="920"/>
      <c r="K20" s="919"/>
      <c r="L20" s="562" t="e">
        <f ca="1">mergeValue(A20) &amp;"."&amp; mergeValue(B20)</f>
        <v>#NAME?</v>
      </c>
      <c r="M20" s="516" t="s">
        <v>15</v>
      </c>
      <c r="N20" s="549"/>
      <c r="O20" s="1320"/>
      <c r="P20" s="1320"/>
      <c r="Q20" s="1320"/>
      <c r="R20" s="1320"/>
      <c r="S20" s="1320"/>
      <c r="T20" s="1320"/>
      <c r="U20" s="1320"/>
      <c r="V20" s="1320"/>
      <c r="W20" s="1320"/>
      <c r="X20" s="550" t="s">
        <v>459</v>
      </c>
    </row>
    <row r="21" spans="1:29" ht="22.5">
      <c r="A21" s="1277"/>
      <c r="B21" s="1277"/>
      <c r="C21" s="1277">
        <v>1</v>
      </c>
      <c r="D21" s="928"/>
      <c r="E21" s="928"/>
      <c r="F21" s="928"/>
      <c r="G21" s="933"/>
      <c r="H21" s="930"/>
      <c r="I21" s="936"/>
      <c r="J21" s="920"/>
      <c r="K21" s="919"/>
      <c r="L21" s="562" t="e">
        <f ca="1">mergeValue(A21) &amp;"."&amp; mergeValue(B21)&amp;"."&amp; mergeValue(C21)</f>
        <v>#NAME?</v>
      </c>
      <c r="M21" s="517" t="s">
        <v>7</v>
      </c>
      <c r="N21" s="549"/>
      <c r="O21" s="1320"/>
      <c r="P21" s="1320"/>
      <c r="Q21" s="1320"/>
      <c r="R21" s="1320"/>
      <c r="S21" s="1320"/>
      <c r="T21" s="1320"/>
      <c r="U21" s="1320"/>
      <c r="V21" s="1320"/>
      <c r="W21" s="1320"/>
      <c r="X21" s="550" t="s">
        <v>600</v>
      </c>
    </row>
    <row r="22" spans="1:29">
      <c r="A22" s="1277"/>
      <c r="B22" s="1277"/>
      <c r="C22" s="1277"/>
      <c r="D22" s="1277">
        <v>1</v>
      </c>
      <c r="E22" s="928"/>
      <c r="F22" s="928"/>
      <c r="G22" s="933"/>
      <c r="H22" s="930"/>
      <c r="I22" s="936"/>
      <c r="J22" s="934"/>
      <c r="K22" s="919"/>
      <c r="L22" s="562" t="e">
        <f ca="1">mergeValue(A22) &amp;"."&amp; mergeValue(B22)&amp;"."&amp; mergeValue(C22)&amp;"."&amp; mergeValue(D22)</f>
        <v>#NAME?</v>
      </c>
      <c r="M22" s="518" t="s">
        <v>21</v>
      </c>
      <c r="N22" s="549"/>
      <c r="O22" s="1320"/>
      <c r="P22" s="1320"/>
      <c r="Q22" s="1320"/>
      <c r="R22" s="1320"/>
      <c r="S22" s="1320"/>
      <c r="T22" s="1320"/>
      <c r="U22" s="1320"/>
      <c r="V22" s="1320"/>
      <c r="W22" s="1320"/>
      <c r="X22" s="968" t="s">
        <v>623</v>
      </c>
    </row>
    <row r="23" spans="1:29" ht="42.95" customHeight="1">
      <c r="A23" s="1277"/>
      <c r="B23" s="1277"/>
      <c r="C23" s="1277"/>
      <c r="D23" s="1277"/>
      <c r="E23" s="928">
        <v>1</v>
      </c>
      <c r="F23" s="928"/>
      <c r="G23" s="933"/>
      <c r="H23" s="930"/>
      <c r="I23" s="936"/>
      <c r="J23" s="934"/>
      <c r="K23" s="924"/>
      <c r="L23" s="562" t="e">
        <f ca="1">mergeValue(A23) &amp;"."&amp; mergeValue(B23)&amp;"."&amp; mergeValue(C23)&amp;"."&amp; mergeValue(D23)&amp;"."&amp; mergeValue(E23)</f>
        <v>#NAME?</v>
      </c>
      <c r="M23" s="1019"/>
      <c r="N23" s="512"/>
      <c r="O23" s="1021"/>
      <c r="P23" s="1022"/>
      <c r="Q23" s="1176"/>
      <c r="R23" s="1176"/>
      <c r="S23" s="1177"/>
      <c r="T23" s="619" t="s">
        <v>83</v>
      </c>
      <c r="U23" s="1177"/>
      <c r="V23" s="737" t="s">
        <v>84</v>
      </c>
      <c r="W23" s="787"/>
      <c r="X23" s="1295" t="s">
        <v>748</v>
      </c>
      <c r="Y23" s="956" t="e">
        <f ca="1">strCheckDateTwo(N23:W23)</f>
        <v>#NAME?</v>
      </c>
    </row>
    <row r="24" spans="1:29" hidden="1">
      <c r="A24" s="1277"/>
      <c r="B24" s="1277"/>
      <c r="C24" s="1277"/>
      <c r="D24" s="1277"/>
      <c r="E24" s="928"/>
      <c r="F24" s="928"/>
      <c r="G24" s="933"/>
      <c r="H24" s="930"/>
      <c r="I24" s="936"/>
      <c r="J24" s="934"/>
      <c r="K24" s="924"/>
      <c r="L24" s="600"/>
      <c r="M24" s="531"/>
      <c r="N24" s="615"/>
      <c r="O24" s="615"/>
      <c r="P24" s="615"/>
      <c r="Q24" s="615"/>
      <c r="R24" s="553" t="str">
        <f>S23 &amp; "-" &amp; U23</f>
        <v>-</v>
      </c>
      <c r="S24" s="482"/>
      <c r="T24" s="555"/>
      <c r="U24" s="482"/>
      <c r="V24" s="615"/>
      <c r="W24" s="786"/>
      <c r="X24" s="1296"/>
    </row>
    <row r="25" spans="1:29" ht="15" customHeight="1">
      <c r="A25" s="1277"/>
      <c r="B25" s="1277"/>
      <c r="C25" s="1277"/>
      <c r="D25" s="1277"/>
      <c r="E25" s="928"/>
      <c r="F25" s="928"/>
      <c r="G25" s="933"/>
      <c r="H25" s="930"/>
      <c r="I25" s="936"/>
      <c r="J25" s="934"/>
      <c r="K25" s="924"/>
      <c r="L25" s="508"/>
      <c r="M25" s="521" t="s">
        <v>5</v>
      </c>
      <c r="N25" s="519"/>
      <c r="O25" s="515"/>
      <c r="P25" s="515"/>
      <c r="Q25" s="515"/>
      <c r="R25" s="515"/>
      <c r="S25" s="542"/>
      <c r="T25" s="534"/>
      <c r="U25" s="533"/>
      <c r="V25" s="519"/>
      <c r="W25" s="519"/>
      <c r="X25" s="1297"/>
    </row>
    <row r="26" spans="1:29" s="445" customFormat="1" ht="15" customHeight="1">
      <c r="A26" s="1277"/>
      <c r="B26" s="1277"/>
      <c r="C26" s="1277"/>
      <c r="D26" s="932"/>
      <c r="E26" s="932"/>
      <c r="F26" s="932"/>
      <c r="G26" s="933"/>
      <c r="H26" s="932"/>
      <c r="I26" s="936"/>
      <c r="J26" s="922"/>
      <c r="K26" s="926"/>
      <c r="L26" s="508"/>
      <c r="M26" s="520" t="s">
        <v>16</v>
      </c>
      <c r="N26" s="519"/>
      <c r="O26" s="515"/>
      <c r="P26" s="515"/>
      <c r="Q26" s="515"/>
      <c r="R26" s="515"/>
      <c r="S26" s="542"/>
      <c r="T26" s="534"/>
      <c r="U26" s="533"/>
      <c r="V26" s="519"/>
      <c r="W26" s="534"/>
      <c r="X26" s="952"/>
      <c r="Y26" s="1024"/>
      <c r="Z26" s="471"/>
      <c r="AA26" s="471"/>
      <c r="AB26" s="471"/>
      <c r="AC26" s="471"/>
    </row>
    <row r="27" spans="1:29" s="445" customFormat="1" ht="15" customHeight="1">
      <c r="A27" s="1277"/>
      <c r="B27" s="1277"/>
      <c r="C27" s="932"/>
      <c r="D27" s="932"/>
      <c r="E27" s="932"/>
      <c r="F27" s="932"/>
      <c r="G27" s="933"/>
      <c r="H27" s="932"/>
      <c r="I27" s="927"/>
      <c r="J27" s="922"/>
      <c r="K27" s="926"/>
      <c r="L27" s="508"/>
      <c r="M27" s="519" t="s">
        <v>17</v>
      </c>
      <c r="N27" s="519"/>
      <c r="O27" s="515"/>
      <c r="P27" s="515"/>
      <c r="Q27" s="515"/>
      <c r="R27" s="515"/>
      <c r="S27" s="542"/>
      <c r="T27" s="534"/>
      <c r="U27" s="533"/>
      <c r="V27" s="519"/>
      <c r="W27" s="534"/>
      <c r="X27" s="530"/>
      <c r="Y27" s="1024"/>
      <c r="Z27" s="471"/>
      <c r="AA27" s="471"/>
      <c r="AB27" s="471"/>
      <c r="AC27" s="471"/>
    </row>
    <row r="28" spans="1:29" s="445" customFormat="1" ht="15" customHeight="1">
      <c r="A28" s="1277"/>
      <c r="B28" s="932"/>
      <c r="C28" s="932"/>
      <c r="D28" s="932"/>
      <c r="E28" s="932"/>
      <c r="F28" s="932"/>
      <c r="G28" s="933"/>
      <c r="H28" s="932"/>
      <c r="I28" s="927"/>
      <c r="J28" s="922"/>
      <c r="K28" s="926"/>
      <c r="L28" s="508"/>
      <c r="M28" s="528" t="s">
        <v>18</v>
      </c>
      <c r="N28" s="519"/>
      <c r="O28" s="515"/>
      <c r="P28" s="515"/>
      <c r="Q28" s="515"/>
      <c r="R28" s="515"/>
      <c r="S28" s="542"/>
      <c r="T28" s="534"/>
      <c r="U28" s="533"/>
      <c r="V28" s="519"/>
      <c r="W28" s="534"/>
      <c r="X28" s="530"/>
      <c r="Y28" s="1024"/>
      <c r="Z28" s="471"/>
      <c r="AA28" s="471"/>
      <c r="AB28" s="471"/>
      <c r="AC28" s="471"/>
    </row>
    <row r="29" spans="1:29" s="445" customFormat="1" ht="15" customHeight="1">
      <c r="A29" s="918"/>
      <c r="B29" s="918"/>
      <c r="C29" s="918"/>
      <c r="D29" s="918"/>
      <c r="E29" s="918"/>
      <c r="F29" s="918"/>
      <c r="G29" s="925"/>
      <c r="H29" s="926"/>
      <c r="I29" s="921"/>
      <c r="J29" s="922"/>
      <c r="K29" s="918"/>
      <c r="L29" s="508"/>
      <c r="M29" s="535" t="s">
        <v>308</v>
      </c>
      <c r="N29" s="519"/>
      <c r="O29" s="515"/>
      <c r="P29" s="515"/>
      <c r="Q29" s="515"/>
      <c r="R29" s="515"/>
      <c r="S29" s="542"/>
      <c r="T29" s="534"/>
      <c r="U29" s="533"/>
      <c r="V29" s="519"/>
      <c r="W29" s="534"/>
      <c r="X29" s="530"/>
      <c r="Y29" s="1024"/>
      <c r="Z29" s="471"/>
      <c r="AA29" s="471"/>
      <c r="AB29" s="471"/>
      <c r="AC29" s="471"/>
    </row>
    <row r="30" spans="1:29" ht="3" customHeight="1"/>
    <row r="31" spans="1:29" ht="96" customHeight="1">
      <c r="L31" s="1">
        <v>1</v>
      </c>
      <c r="M31" s="1270" t="s">
        <v>749</v>
      </c>
      <c r="N31" s="1270"/>
      <c r="O31" s="1270"/>
      <c r="P31" s="1270"/>
      <c r="Q31" s="1270"/>
      <c r="R31" s="1270"/>
      <c r="S31" s="1270"/>
      <c r="T31" s="1270"/>
      <c r="U31" s="1270"/>
      <c r="V31" s="1270"/>
      <c r="W31" s="1270"/>
      <c r="X31" s="1270"/>
      <c r="Y31" s="1044"/>
      <c r="Z31" s="486"/>
      <c r="AA31" s="486"/>
      <c r="AB31" s="486"/>
      <c r="AC31" s="486"/>
    </row>
    <row r="32" spans="1:29">
      <c r="M32" s="485"/>
      <c r="N32" s="485"/>
      <c r="O32" s="485"/>
      <c r="P32" s="485"/>
      <c r="Q32" s="485"/>
      <c r="R32" s="485"/>
      <c r="S32" s="485"/>
      <c r="T32" s="485"/>
      <c r="U32" s="485"/>
      <c r="V32" s="485"/>
      <c r="W32" s="485"/>
      <c r="X32" s="485"/>
      <c r="Y32" s="962"/>
      <c r="Z32" s="476"/>
      <c r="AA32" s="476"/>
      <c r="AB32" s="476"/>
      <c r="AC32" s="476"/>
    </row>
  </sheetData>
  <sheetProtection password="FA9C" sheet="1" objects="1" scenarios="1" formatColumns="0" formatRows="0"/>
  <dataConsolidate link="1"/>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9">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23 SU23 ACQ23 M23 AMM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AWI23 BGE23">
      <formula1>900</formula1>
    </dataValidation>
    <dataValidation type="decimal" allowBlank="1" showErrorMessage="1" errorTitle="Ошибка" error="Допускается ввод только неотрицательных чисел!" sqref="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B23 SX23 ACT23 P23 AMP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AWL23 BGH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JE23 TA23 ACW23 AMS23 AWO23 BGK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TC23 ACY23 S23 AMU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AWQ23 BGM23"/>
    <dataValidation type="decimal" allowBlank="1" showErrorMessage="1" errorTitle="Ошибка" error="Допускается ввод только действительных чисел!" sqref="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JC23:JD23 SY23:SZ23 ACU23:ACV23 Q23:R23 AMQ23:AMR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AWM23:AWN23 BGI23:BGJ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ACZ23 AMV23 AWR23 BGN23 V720919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F23 TB23 ACX23 V23 V786455 V91752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98306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6555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T23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131095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19663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26216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32770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39323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45877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524311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851991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AMT2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V589847 AWP23 V655383 BGL23"/>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JA23 SW23 ACS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O23 AMO23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JJ24 WVV24 AWK23 WVV19:WVV23 JJ19:JJ23 TF19:TF23 ADB19:ADB23 AMX19:AMX23 AWT19:AWT23 BGP19:BGP23 BQL19:BQL23 CAH19:CAH23 CKD19:CKD23 CTZ19:CTZ23 DDV19:DDV23 DNR19:DNR23 DXN19:DXN23 EHJ19:EHJ23 ERF19:ERF23 FBB19:FBB23 FKX19:FKX23 FUT19:FUT23 GEP19:GEP23 GOL19:GOL23 GYH19:GYH23 HID19:HID23 HRZ19:HRZ23 IBV19:IBV23 ILR19:ILR23 IVN19:IVN23 JFJ19:JFJ23 JPF19:JPF23 JZB19:JZB23 KIX19:KIX23 KST19:KST23 LCP19:LCP23 LML19:LML23 LWH19:LWH23 MGD19:MGD23 MPZ19:MPZ23 MZV19:MZV23 NJR19:NJR23 NTN19:NTN23 ODJ19:ODJ23 ONF19:ONF23 OXB19:OXB23 PGX19:PGX23 PQT19:PQT23 QAP19:QAP23 QKL19:QKL23 QUH19:QUH23 RED19:RED23 RNZ19:RNZ23 RXV19:RXV23 SHR19:SHR23 SRN19:SRN23 TBJ19:TBJ23 TLF19:TLF23 TVB19:TVB23 UEX19:UEX23 UOT19:UOT23 UYP19:UYP23 VIL19:VIL23 VSH19:VSH23 WCD19:WCD23 WLZ19:WLZ23 BGG23">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1102" hidden="1" customWidth="1"/>
    <col min="2" max="4" width="3.7109375" style="1099"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099"/>
    <col min="12" max="12" width="11.140625" style="1099" customWidth="1"/>
    <col min="13" max="20" width="10.5703125" style="1099"/>
    <col min="21" max="16384" width="10.5703125" style="1074"/>
  </cols>
  <sheetData>
    <row r="1" spans="1:20" ht="3" customHeight="1">
      <c r="A1" s="1102" t="s">
        <v>209</v>
      </c>
    </row>
    <row r="2" spans="1:20" ht="22.5">
      <c r="F2" s="1271" t="s">
        <v>470</v>
      </c>
      <c r="G2" s="1272"/>
      <c r="H2" s="1273"/>
      <c r="I2" s="1136"/>
    </row>
    <row r="3" spans="1:20" ht="3" customHeight="1"/>
    <row r="4" spans="1:20" s="1096" customFormat="1" ht="11.25">
      <c r="A4" s="1101"/>
      <c r="B4" s="1101"/>
      <c r="C4" s="1101"/>
      <c r="D4" s="1101"/>
      <c r="F4" s="1232" t="s">
        <v>445</v>
      </c>
      <c r="G4" s="1232"/>
      <c r="H4" s="1232"/>
      <c r="I4" s="1274" t="s">
        <v>446</v>
      </c>
      <c r="J4" s="1101"/>
      <c r="K4" s="1101"/>
      <c r="L4" s="1101"/>
      <c r="M4" s="1101"/>
      <c r="N4" s="1101"/>
      <c r="O4" s="1101"/>
      <c r="P4" s="1101"/>
      <c r="Q4" s="1101"/>
      <c r="R4" s="1101"/>
      <c r="S4" s="1101"/>
      <c r="T4" s="1101"/>
    </row>
    <row r="5" spans="1:20" s="1096" customFormat="1" ht="11.25" customHeight="1">
      <c r="A5" s="1101"/>
      <c r="B5" s="1101"/>
      <c r="C5" s="1101"/>
      <c r="D5" s="1101"/>
      <c r="F5" s="1113" t="s">
        <v>91</v>
      </c>
      <c r="G5" s="1126" t="s">
        <v>448</v>
      </c>
      <c r="H5" s="1112" t="s">
        <v>439</v>
      </c>
      <c r="I5" s="1274"/>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11" t="str">
        <f>IF(dateCh="","",dateCh)</f>
        <v>05.05.2022</v>
      </c>
      <c r="I7" s="1097" t="s">
        <v>472</v>
      </c>
      <c r="J7" s="1122"/>
      <c r="K7" s="1101"/>
      <c r="L7" s="1101"/>
      <c r="M7" s="1101"/>
      <c r="N7" s="1101"/>
      <c r="O7" s="1101"/>
      <c r="P7" s="1101"/>
      <c r="Q7" s="1101"/>
      <c r="R7" s="1101"/>
      <c r="S7" s="1101"/>
      <c r="T7" s="1101"/>
    </row>
    <row r="8" spans="1:20" s="1096" customFormat="1" ht="45">
      <c r="A8" s="1275">
        <v>1</v>
      </c>
      <c r="B8" s="1101"/>
      <c r="C8" s="1101"/>
      <c r="D8" s="1101"/>
      <c r="F8" s="1123" t="e">
        <f ca="1">"2." &amp;mergeValue(A8)</f>
        <v>#NAME?</v>
      </c>
      <c r="G8" s="1132" t="s">
        <v>473</v>
      </c>
      <c r="H8" s="1111" t="str">
        <f>IF('Перечень тарифов'!R21="","наименование отсутствует","" &amp; 'Перечень тарифов'!R21 &amp; "")</f>
        <v>наименование отсутствует</v>
      </c>
      <c r="I8" s="1097" t="s">
        <v>568</v>
      </c>
      <c r="J8" s="1122"/>
      <c r="K8" s="1101"/>
      <c r="L8" s="1101"/>
      <c r="M8" s="1101"/>
      <c r="N8" s="1101"/>
      <c r="O8" s="1101"/>
      <c r="P8" s="1101"/>
      <c r="Q8" s="1101"/>
      <c r="R8" s="1101"/>
      <c r="S8" s="1101"/>
      <c r="T8" s="1101"/>
    </row>
    <row r="9" spans="1:20" s="1096" customFormat="1" ht="22.5">
      <c r="A9" s="1275"/>
      <c r="B9" s="1101"/>
      <c r="C9" s="1101"/>
      <c r="D9" s="1101"/>
      <c r="F9" s="1123" t="e">
        <f ca="1">"3." &amp;mergeValue(A9)</f>
        <v>#NAME?</v>
      </c>
      <c r="G9" s="1132" t="s">
        <v>474</v>
      </c>
      <c r="H9" s="1111" t="str">
        <f>IF('Перечень тарифов'!F21="","наименование отсутствует","" &amp; 'Перечень тарифов'!F21 &amp; "")</f>
        <v>Передача. Тепловая энергия</v>
      </c>
      <c r="I9" s="1097" t="s">
        <v>566</v>
      </c>
      <c r="J9" s="1122"/>
      <c r="K9" s="1101"/>
      <c r="L9" s="1101"/>
      <c r="M9" s="1101"/>
      <c r="N9" s="1101"/>
      <c r="O9" s="1101"/>
      <c r="P9" s="1101"/>
      <c r="Q9" s="1101"/>
      <c r="R9" s="1101"/>
      <c r="S9" s="1101"/>
      <c r="T9" s="1101"/>
    </row>
    <row r="10" spans="1:20" s="1096" customFormat="1" ht="22.5">
      <c r="A10" s="1275"/>
      <c r="B10" s="1101"/>
      <c r="C10" s="1101"/>
      <c r="D10" s="1101"/>
      <c r="F10" s="1123" t="e">
        <f ca="1">"4."&amp;mergeValue(A10)</f>
        <v>#NAME?</v>
      </c>
      <c r="G10" s="1132" t="s">
        <v>475</v>
      </c>
      <c r="H10" s="1112" t="s">
        <v>449</v>
      </c>
      <c r="I10" s="1097"/>
      <c r="J10" s="1122"/>
      <c r="K10" s="1101"/>
      <c r="L10" s="1101"/>
      <c r="M10" s="1101"/>
      <c r="N10" s="1101"/>
      <c r="O10" s="1101"/>
      <c r="P10" s="1101"/>
      <c r="Q10" s="1101"/>
      <c r="R10" s="1101"/>
      <c r="S10" s="1101"/>
      <c r="T10" s="1101"/>
    </row>
    <row r="11" spans="1:20" s="1096" customFormat="1" ht="18.75">
      <c r="A11" s="1275"/>
      <c r="B11" s="1275">
        <v>1</v>
      </c>
      <c r="C11" s="1128"/>
      <c r="D11" s="1128"/>
      <c r="F11" s="1123" t="e">
        <f ca="1">"4."&amp;mergeValue(A11) &amp;"."&amp;mergeValue(B11)</f>
        <v>#NAME?</v>
      </c>
      <c r="G11" s="1118" t="s">
        <v>570</v>
      </c>
      <c r="H11" s="1111" t="str">
        <f>IF(region_name="","",region_name)</f>
        <v>Республика Татарстан</v>
      </c>
      <c r="I11" s="1097" t="s">
        <v>478</v>
      </c>
      <c r="J11" s="1122"/>
      <c r="K11" s="1101"/>
      <c r="L11" s="1101"/>
      <c r="M11" s="1101"/>
      <c r="N11" s="1101"/>
      <c r="O11" s="1101"/>
      <c r="P11" s="1101"/>
      <c r="Q11" s="1101"/>
      <c r="R11" s="1101"/>
      <c r="S11" s="1101"/>
      <c r="T11" s="1101"/>
    </row>
    <row r="12" spans="1:20" s="1096" customFormat="1" ht="22.5">
      <c r="A12" s="1275"/>
      <c r="B12" s="1275"/>
      <c r="C12" s="1275">
        <v>1</v>
      </c>
      <c r="D12" s="1128"/>
      <c r="F12" s="1123" t="e">
        <f ca="1">"4."&amp;mergeValue(A12) &amp;"."&amp;mergeValue(B12)&amp;"."&amp;mergeValue(C12)</f>
        <v>#NAME?</v>
      </c>
      <c r="G12" s="1127" t="s">
        <v>476</v>
      </c>
      <c r="H12" s="1111" t="str">
        <f>IF(Территории!H13="","","" &amp; Территории!H13 &amp; "")</f>
        <v>Город Казань</v>
      </c>
      <c r="I12" s="1097" t="s">
        <v>479</v>
      </c>
      <c r="J12" s="1122"/>
      <c r="K12" s="1101"/>
      <c r="L12" s="1101"/>
      <c r="M12" s="1101"/>
      <c r="N12" s="1101"/>
      <c r="O12" s="1101"/>
      <c r="P12" s="1101"/>
      <c r="Q12" s="1101"/>
      <c r="R12" s="1101"/>
      <c r="S12" s="1101"/>
      <c r="T12" s="1101"/>
    </row>
    <row r="13" spans="1:20" s="1096" customFormat="1" ht="56.25">
      <c r="A13" s="1275"/>
      <c r="B13" s="1275"/>
      <c r="C13" s="1275"/>
      <c r="D13" s="1128">
        <v>1</v>
      </c>
      <c r="F13" s="1123" t="e">
        <f ca="1">"4."&amp;mergeValue(A13) &amp;"."&amp;mergeValue(B13)&amp;"."&amp;mergeValue(C13)&amp;"."&amp;mergeValue(D13)</f>
        <v>#NAME?</v>
      </c>
      <c r="G13" s="1135" t="s">
        <v>477</v>
      </c>
      <c r="H13" s="1111" t="str">
        <f>IF(Территории!R14="","","" &amp; Территории!R14 &amp; "")</f>
        <v>Город Казань (92701000)</v>
      </c>
      <c r="I13" s="1183"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70" t="s">
        <v>571</v>
      </c>
      <c r="H15" s="1270"/>
      <c r="I15" s="1104"/>
      <c r="J15" s="1121"/>
      <c r="K15" s="1121"/>
      <c r="L15" s="1121"/>
      <c r="M15" s="1121"/>
      <c r="N15" s="1121"/>
      <c r="O15" s="1121"/>
      <c r="P15" s="1121"/>
      <c r="Q15" s="1121"/>
      <c r="R15" s="1121"/>
      <c r="S15" s="1121"/>
      <c r="T15" s="1121"/>
    </row>
  </sheetData>
  <sheetProtection algorithmName="SHA-512" hashValue="fpNjLI4+F/z4sXqKa5hwnovJUru0R9UzhMfXNi18G2phZ5/vtfbqNA1CZ6taaAAgMbF1H5r5E9oXGJ5hoaVaHw==" saltValue="uY2tA6kelbzLkclrBmWpRA=="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EAEBEE"/>
    <pageSetUpPr fitToPage="1"/>
  </sheetPr>
  <dimension ref="A1:Q15"/>
  <sheetViews>
    <sheetView showGridLines="0" topLeftCell="C4" zoomScaleNormal="100" workbookViewId="0">
      <selection activeCell="F10" sqref="F10"/>
    </sheetView>
  </sheetViews>
  <sheetFormatPr defaultColWidth="10.5703125" defaultRowHeight="14.25"/>
  <cols>
    <col min="1" max="1" width="9.140625" style="1082" hidden="1" customWidth="1"/>
    <col min="2" max="2" width="9.140625" style="1094" hidden="1" customWidth="1"/>
    <col min="3" max="3" width="3.7109375" style="1081" customWidth="1"/>
    <col min="4" max="4" width="6.28515625" style="1074" bestFit="1" customWidth="1"/>
    <col min="5" max="5" width="64.140625" style="1074" customWidth="1"/>
    <col min="6" max="7" width="35.7109375" style="1074" customWidth="1"/>
    <col min="8" max="8" width="115.7109375" style="1074" customWidth="1"/>
    <col min="9" max="9" width="10.5703125" style="1074"/>
    <col min="10" max="11" width="10.5703125" style="1100"/>
    <col min="12" max="16384" width="10.5703125" style="1074"/>
  </cols>
  <sheetData>
    <row r="1" spans="1:17" hidden="1">
      <c r="N1" s="1149"/>
      <c r="O1" s="1149"/>
      <c r="Q1" s="1149"/>
    </row>
    <row r="2" spans="1:17" hidden="1"/>
    <row r="3" spans="1:17" hidden="1"/>
    <row r="4" spans="1:17" ht="3" customHeight="1">
      <c r="C4" s="1080"/>
      <c r="D4" s="1075"/>
      <c r="E4" s="1075"/>
      <c r="F4" s="1075"/>
      <c r="G4" s="1140"/>
      <c r="H4" s="1140"/>
    </row>
    <row r="5" spans="1:17" ht="26.1" customHeight="1">
      <c r="C5" s="1080"/>
      <c r="D5" s="1292" t="s">
        <v>695</v>
      </c>
      <c r="E5" s="1292"/>
      <c r="F5" s="1292"/>
      <c r="G5" s="1292"/>
      <c r="H5" s="1137"/>
    </row>
    <row r="6" spans="1:17" ht="3" customHeight="1">
      <c r="C6" s="1080"/>
      <c r="D6" s="1075"/>
      <c r="E6" s="1141"/>
      <c r="F6" s="1141"/>
      <c r="G6" s="1079"/>
      <c r="H6" s="1142"/>
    </row>
    <row r="7" spans="1:17">
      <c r="C7" s="1080"/>
      <c r="D7" s="1306" t="s">
        <v>445</v>
      </c>
      <c r="E7" s="1306"/>
      <c r="F7" s="1306"/>
      <c r="G7" s="1306"/>
      <c r="H7" s="1345" t="s">
        <v>446</v>
      </c>
    </row>
    <row r="8" spans="1:17">
      <c r="C8" s="1080"/>
      <c r="D8" s="1084" t="s">
        <v>91</v>
      </c>
      <c r="E8" s="1085" t="s">
        <v>448</v>
      </c>
      <c r="F8" s="1085" t="s">
        <v>439</v>
      </c>
      <c r="G8" s="1085" t="s">
        <v>447</v>
      </c>
      <c r="H8" s="1345"/>
    </row>
    <row r="9" spans="1:17" ht="12" customHeight="1">
      <c r="C9" s="1080"/>
      <c r="D9" s="1076" t="s">
        <v>92</v>
      </c>
      <c r="E9" s="1076" t="s">
        <v>48</v>
      </c>
      <c r="F9" s="1076" t="s">
        <v>49</v>
      </c>
      <c r="G9" s="1076" t="s">
        <v>50</v>
      </c>
      <c r="H9" s="1076" t="s">
        <v>67</v>
      </c>
    </row>
    <row r="10" spans="1:17" ht="47.25" customHeight="1">
      <c r="A10" s="1105"/>
      <c r="C10" s="1080"/>
      <c r="D10" s="1095" t="s">
        <v>92</v>
      </c>
      <c r="E10" s="1150" t="s">
        <v>698</v>
      </c>
      <c r="F10" s="1196" t="s">
        <v>3370</v>
      </c>
      <c r="G10" s="1110" t="s">
        <v>3368</v>
      </c>
      <c r="H10" s="1295" t="s">
        <v>700</v>
      </c>
    </row>
    <row r="11" spans="1:17" ht="21" customHeight="1">
      <c r="A11" s="1105"/>
      <c r="C11" s="1080"/>
      <c r="D11" s="1095" t="s">
        <v>48</v>
      </c>
      <c r="E11" s="1150" t="s">
        <v>699</v>
      </c>
      <c r="F11" s="1130" t="s">
        <v>699</v>
      </c>
      <c r="G11" s="1110" t="s">
        <v>3368</v>
      </c>
      <c r="H11" s="1296"/>
    </row>
    <row r="12" spans="1:17" ht="21" customHeight="1">
      <c r="A12" s="1083"/>
      <c r="C12" s="1078"/>
      <c r="D12" s="1095" t="s">
        <v>49</v>
      </c>
      <c r="E12" s="1150" t="s">
        <v>682</v>
      </c>
      <c r="F12" s="1130" t="s">
        <v>682</v>
      </c>
      <c r="G12" s="1110" t="s">
        <v>3368</v>
      </c>
      <c r="H12" s="1296"/>
      <c r="I12" s="1100"/>
      <c r="K12" s="1074"/>
    </row>
    <row r="13" spans="1:17" ht="21" customHeight="1">
      <c r="A13" s="1083"/>
      <c r="C13" s="1078"/>
      <c r="D13" s="1095" t="s">
        <v>50</v>
      </c>
      <c r="E13" s="1150" t="s">
        <v>683</v>
      </c>
      <c r="F13" s="1130" t="s">
        <v>3369</v>
      </c>
      <c r="G13" s="1110" t="s">
        <v>3368</v>
      </c>
      <c r="H13" s="1296"/>
      <c r="I13" s="1100"/>
      <c r="K13" s="1074"/>
    </row>
    <row r="14" spans="1:17" ht="15" customHeight="1">
      <c r="A14" s="1105"/>
      <c r="C14" s="1080"/>
      <c r="D14" s="1086"/>
      <c r="E14" s="1152" t="s">
        <v>327</v>
      </c>
      <c r="F14" s="1147"/>
      <c r="G14" s="1145"/>
      <c r="H14" s="1297"/>
    </row>
    <row r="15" spans="1:17">
      <c r="D15" s="1154"/>
      <c r="E15" s="1154"/>
      <c r="F15" s="1154"/>
      <c r="G15" s="1154"/>
      <c r="H15" s="1154"/>
    </row>
  </sheetData>
  <sheetProtection algorithmName="SHA-512" hashValue="Jou8R3DGew/vkdkRCbQifjrb/7FtmilM0Nz/gEx2w6UAtqj5iHTXgvzfo4jSm3qZ42AepM/XhQ5lhqnvOZSsxw==" saltValue="9pGxmFTIQ0Ikx7JIsVb/pg==" spinCount="100000" sheet="1" objects="1" scenarios="1" formatColumns="0" formatRows="0"/>
  <dataConsolidate/>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H10 F10:F13 E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formula1>900</formula1>
    </dataValidation>
  </dataValidations>
  <hyperlinks>
    <hyperlink ref="F10" location="'Форма 4.9'!$F$10" tooltip="Кликните по гиперссылке, чтобы перейти по ссылке на обосновывающие документы или отредактировать её" display="Сведенияоправовыхактах,регламентирующихправилазакупки(положениеозакупках)ворганизации"/>
  </hyperlink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102" hidden="1" customWidth="1"/>
    <col min="2" max="4" width="3.7109375" style="1099"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099"/>
    <col min="12" max="12" width="11.140625" style="1099" customWidth="1"/>
    <col min="13" max="20" width="10.5703125" style="1099"/>
    <col min="21" max="16384" width="10.5703125" style="1074"/>
  </cols>
  <sheetData>
    <row r="1" spans="1:20" ht="3" customHeight="1">
      <c r="A1" s="1102" t="s">
        <v>209</v>
      </c>
    </row>
    <row r="2" spans="1:20" ht="22.5">
      <c r="F2" s="1271" t="s">
        <v>470</v>
      </c>
      <c r="G2" s="1272"/>
      <c r="H2" s="1273"/>
      <c r="I2" s="1136"/>
    </row>
    <row r="3" spans="1:20" ht="3" customHeight="1"/>
    <row r="4" spans="1:20" s="1096" customFormat="1" ht="11.25">
      <c r="A4" s="1101"/>
      <c r="B4" s="1101"/>
      <c r="C4" s="1101"/>
      <c r="D4" s="1101"/>
      <c r="F4" s="1232" t="s">
        <v>445</v>
      </c>
      <c r="G4" s="1232"/>
      <c r="H4" s="1232"/>
      <c r="I4" s="1274" t="s">
        <v>446</v>
      </c>
      <c r="J4" s="1101"/>
      <c r="K4" s="1101"/>
      <c r="L4" s="1101"/>
      <c r="M4" s="1101"/>
      <c r="N4" s="1101"/>
      <c r="O4" s="1101"/>
      <c r="P4" s="1101"/>
      <c r="Q4" s="1101"/>
      <c r="R4" s="1101"/>
      <c r="S4" s="1101"/>
      <c r="T4" s="1101"/>
    </row>
    <row r="5" spans="1:20" s="1096" customFormat="1" ht="11.25" customHeight="1">
      <c r="A5" s="1101"/>
      <c r="B5" s="1101"/>
      <c r="C5" s="1101"/>
      <c r="D5" s="1101"/>
      <c r="F5" s="1181" t="s">
        <v>91</v>
      </c>
      <c r="G5" s="1126" t="s">
        <v>448</v>
      </c>
      <c r="H5" s="1187" t="s">
        <v>439</v>
      </c>
      <c r="I5" s="1274"/>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84" t="str">
        <f>IF(dateCh="","",dateCh)</f>
        <v>05.05.2022</v>
      </c>
      <c r="I7" s="1097" t="s">
        <v>472</v>
      </c>
      <c r="J7" s="1122"/>
      <c r="K7" s="1101"/>
      <c r="L7" s="1101"/>
      <c r="M7" s="1101"/>
      <c r="N7" s="1101"/>
      <c r="O7" s="1101"/>
      <c r="P7" s="1101"/>
      <c r="Q7" s="1101"/>
      <c r="R7" s="1101"/>
      <c r="S7" s="1101"/>
      <c r="T7" s="1101"/>
    </row>
    <row r="8" spans="1:20" s="1096" customFormat="1" ht="45">
      <c r="A8" s="1275">
        <v>1</v>
      </c>
      <c r="B8" s="1101"/>
      <c r="C8" s="1101"/>
      <c r="D8" s="1101"/>
      <c r="F8" s="1123" t="e">
        <f ca="1">"2." &amp;mergeValue(A8)</f>
        <v>#NAME?</v>
      </c>
      <c r="G8" s="1132" t="s">
        <v>473</v>
      </c>
      <c r="H8" s="1184" t="str">
        <f>IF('Перечень тарифов'!R21="","наименование отсутствует","" &amp; 'Перечень тарифов'!R21 &amp; "")</f>
        <v>наименование отсутствует</v>
      </c>
      <c r="I8" s="1097" t="s">
        <v>568</v>
      </c>
      <c r="J8" s="1122"/>
      <c r="K8" s="1101"/>
      <c r="L8" s="1101"/>
      <c r="M8" s="1101"/>
      <c r="N8" s="1101"/>
      <c r="O8" s="1101"/>
      <c r="P8" s="1101"/>
      <c r="Q8" s="1101"/>
      <c r="R8" s="1101"/>
      <c r="S8" s="1101"/>
      <c r="T8" s="1101"/>
    </row>
    <row r="9" spans="1:20" s="1096" customFormat="1" ht="22.5">
      <c r="A9" s="1275"/>
      <c r="B9" s="1101"/>
      <c r="C9" s="1101"/>
      <c r="D9" s="1101"/>
      <c r="F9" s="1123" t="e">
        <f ca="1">"3." &amp;mergeValue(A9)</f>
        <v>#NAME?</v>
      </c>
      <c r="G9" s="1132" t="s">
        <v>474</v>
      </c>
      <c r="H9" s="1184" t="str">
        <f>IF('Перечень тарифов'!F21="","наименование отсутствует","" &amp; 'Перечень тарифов'!F21 &amp; "")</f>
        <v>Передача. Тепловая энергия</v>
      </c>
      <c r="I9" s="1097" t="s">
        <v>566</v>
      </c>
      <c r="J9" s="1122"/>
      <c r="K9" s="1101"/>
      <c r="L9" s="1101"/>
      <c r="M9" s="1101"/>
      <c r="N9" s="1101"/>
      <c r="O9" s="1101"/>
      <c r="P9" s="1101"/>
      <c r="Q9" s="1101"/>
      <c r="R9" s="1101"/>
      <c r="S9" s="1101"/>
      <c r="T9" s="1101"/>
    </row>
    <row r="10" spans="1:20" s="1096" customFormat="1" ht="22.5">
      <c r="A10" s="1275"/>
      <c r="B10" s="1101"/>
      <c r="C10" s="1101"/>
      <c r="D10" s="1101"/>
      <c r="F10" s="1123" t="e">
        <f ca="1">"4."&amp;mergeValue(A10)</f>
        <v>#NAME?</v>
      </c>
      <c r="G10" s="1132" t="s">
        <v>475</v>
      </c>
      <c r="H10" s="1187" t="s">
        <v>449</v>
      </c>
      <c r="I10" s="1097"/>
      <c r="J10" s="1122"/>
      <c r="K10" s="1101"/>
      <c r="L10" s="1101"/>
      <c r="M10" s="1101"/>
      <c r="N10" s="1101"/>
      <c r="O10" s="1101"/>
      <c r="P10" s="1101"/>
      <c r="Q10" s="1101"/>
      <c r="R10" s="1101"/>
      <c r="S10" s="1101"/>
      <c r="T10" s="1101"/>
    </row>
    <row r="11" spans="1:20" s="1096" customFormat="1" ht="18.75">
      <c r="A11" s="1275"/>
      <c r="B11" s="1275">
        <v>1</v>
      </c>
      <c r="C11" s="1182"/>
      <c r="D11" s="1182"/>
      <c r="F11" s="1123" t="e">
        <f ca="1">"4."&amp;mergeValue(A11) &amp;"."&amp;mergeValue(B11)</f>
        <v>#NAME?</v>
      </c>
      <c r="G11" s="1118" t="s">
        <v>570</v>
      </c>
      <c r="H11" s="1184" t="str">
        <f>IF(region_name="","",region_name)</f>
        <v>Республика Татарстан</v>
      </c>
      <c r="I11" s="1097" t="s">
        <v>478</v>
      </c>
      <c r="J11" s="1122"/>
      <c r="K11" s="1101"/>
      <c r="L11" s="1101"/>
      <c r="M11" s="1101"/>
      <c r="N11" s="1101"/>
      <c r="O11" s="1101"/>
      <c r="P11" s="1101"/>
      <c r="Q11" s="1101"/>
      <c r="R11" s="1101"/>
      <c r="S11" s="1101"/>
      <c r="T11" s="1101"/>
    </row>
    <row r="12" spans="1:20" s="1096" customFormat="1" ht="22.5">
      <c r="A12" s="1275"/>
      <c r="B12" s="1275"/>
      <c r="C12" s="1275">
        <v>1</v>
      </c>
      <c r="D12" s="1182"/>
      <c r="F12" s="1123" t="e">
        <f ca="1">"4."&amp;mergeValue(A12) &amp;"."&amp;mergeValue(B12)&amp;"."&amp;mergeValue(C12)</f>
        <v>#NAME?</v>
      </c>
      <c r="G12" s="1127" t="s">
        <v>476</v>
      </c>
      <c r="H12" s="1184" t="str">
        <f>IF(Территории!H13="","","" &amp; Территории!H13 &amp; "")</f>
        <v>Город Казань</v>
      </c>
      <c r="I12" s="1097" t="s">
        <v>479</v>
      </c>
      <c r="J12" s="1122"/>
      <c r="K12" s="1101"/>
      <c r="L12" s="1101"/>
      <c r="M12" s="1101"/>
      <c r="N12" s="1101"/>
      <c r="O12" s="1101"/>
      <c r="P12" s="1101"/>
      <c r="Q12" s="1101"/>
      <c r="R12" s="1101"/>
      <c r="S12" s="1101"/>
      <c r="T12" s="1101"/>
    </row>
    <row r="13" spans="1:20" s="1096" customFormat="1" ht="56.25">
      <c r="A13" s="1275"/>
      <c r="B13" s="1275"/>
      <c r="C13" s="1275"/>
      <c r="D13" s="1182">
        <v>1</v>
      </c>
      <c r="F13" s="1123" t="e">
        <f ca="1">"4."&amp;mergeValue(A13) &amp;"."&amp;mergeValue(B13)&amp;"."&amp;mergeValue(C13)&amp;"."&amp;mergeValue(D13)</f>
        <v>#NAME?</v>
      </c>
      <c r="G13" s="1135" t="s">
        <v>477</v>
      </c>
      <c r="H13" s="1184" t="str">
        <f>IF(Территории!R14="","","" &amp; Территории!R14 &amp; "")</f>
        <v>Город Казань (92701000)</v>
      </c>
      <c r="I13" s="1183"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70" t="s">
        <v>571</v>
      </c>
      <c r="H15" s="1270"/>
      <c r="I15" s="1104"/>
      <c r="J15" s="1121"/>
      <c r="K15" s="1121"/>
      <c r="L15" s="1121"/>
      <c r="M15" s="1121"/>
      <c r="N15" s="1121"/>
      <c r="O15" s="1121"/>
      <c r="P15" s="1121"/>
      <c r="Q15" s="1121"/>
      <c r="R15" s="1121"/>
      <c r="S15" s="1121"/>
      <c r="T15" s="1121"/>
    </row>
  </sheetData>
  <sheetProtection algorithmName="SHA-512" hashValue="p3ic15I2fCon1DadzVA3PVBLYTR6Rg46RDtWTdxhtxDWrmkV8My2IPDZ9Whf+wIBtMWlDQ96mo7KDno7vCOOiw==" saltValue="iS6CdyEGug5r5fT786RL+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_1">
    <tabColor rgb="FFEAEBEE"/>
  </sheetPr>
  <dimension ref="A1:AF34"/>
  <sheetViews>
    <sheetView showGridLines="0" topLeftCell="C4" zoomScaleNormal="100" workbookViewId="0">
      <selection activeCell="J22" sqref="J22"/>
    </sheetView>
  </sheetViews>
  <sheetFormatPr defaultColWidth="10.5703125" defaultRowHeight="14.25"/>
  <cols>
    <col min="1" max="1" width="9.140625" style="1082" hidden="1" customWidth="1"/>
    <col min="2" max="2" width="9.140625" style="1094" hidden="1" customWidth="1"/>
    <col min="3" max="3" width="3.7109375" style="1081" customWidth="1"/>
    <col min="4" max="4" width="6.28515625" style="1074" bestFit="1" customWidth="1"/>
    <col min="5" max="5" width="46.7109375" style="1074" customWidth="1"/>
    <col min="6" max="6" width="35.7109375" style="1074" customWidth="1"/>
    <col min="7" max="7" width="3.7109375" style="1074" customWidth="1"/>
    <col min="8" max="9" width="11.7109375" style="1074" customWidth="1"/>
    <col min="10" max="11" width="35.7109375" style="1074" customWidth="1"/>
    <col min="12" max="12" width="84.85546875" style="1074" customWidth="1"/>
    <col min="13" max="13" width="10.5703125" style="1074"/>
    <col min="14" max="15" width="10.5703125" style="1100"/>
    <col min="16" max="16384" width="10.5703125" style="1074"/>
  </cols>
  <sheetData>
    <row r="1" spans="1:32" hidden="1">
      <c r="S1" s="1148"/>
      <c r="AF1" s="1149"/>
    </row>
    <row r="2" spans="1:32" hidden="1"/>
    <row r="3" spans="1:32" hidden="1"/>
    <row r="4" spans="1:32" ht="3" customHeight="1">
      <c r="C4" s="1080"/>
      <c r="D4" s="1075"/>
      <c r="E4" s="1075"/>
      <c r="F4" s="1075"/>
      <c r="G4" s="1075"/>
      <c r="H4" s="1075"/>
      <c r="I4" s="1075"/>
      <c r="J4" s="1075"/>
      <c r="K4" s="1140"/>
      <c r="L4" s="1140"/>
    </row>
    <row r="5" spans="1:32" ht="26.1" customHeight="1">
      <c r="C5" s="1080"/>
      <c r="D5" s="1292" t="s">
        <v>707</v>
      </c>
      <c r="E5" s="1292"/>
      <c r="F5" s="1292"/>
      <c r="G5" s="1292"/>
      <c r="H5" s="1292"/>
      <c r="I5" s="1292"/>
      <c r="J5" s="1292"/>
      <c r="K5" s="1292"/>
      <c r="L5" s="1124"/>
    </row>
    <row r="6" spans="1:32" ht="3" customHeight="1">
      <c r="C6" s="1080"/>
      <c r="D6" s="1075"/>
      <c r="E6" s="1141"/>
      <c r="F6" s="1141"/>
      <c r="G6" s="1141"/>
      <c r="H6" s="1141"/>
      <c r="I6" s="1141"/>
      <c r="J6" s="1141"/>
      <c r="K6" s="1079"/>
      <c r="L6" s="1142"/>
    </row>
    <row r="7" spans="1:32" ht="18.75">
      <c r="C7" s="1080"/>
      <c r="D7" s="1075"/>
      <c r="E7" s="1158" t="str">
        <f>"Дата подачи заявления об "&amp;IF(datePr_ch="","утверждении","изменении") &amp; " тарифов"</f>
        <v>Дата подачи заявления об утверждении тарифов</v>
      </c>
      <c r="F7" s="1299" t="str">
        <f>IF(datePr_ch="",IF(datePr="","",datePr),datePr_ch)</f>
        <v>29.04.2022</v>
      </c>
      <c r="G7" s="1299"/>
      <c r="H7" s="1299"/>
      <c r="I7" s="1299"/>
      <c r="J7" s="1299"/>
      <c r="K7" s="1299"/>
      <c r="L7" s="1169"/>
      <c r="M7" s="1098"/>
    </row>
    <row r="8" spans="1:32" ht="18.75">
      <c r="C8" s="1080"/>
      <c r="D8" s="1075"/>
      <c r="E8" s="1158" t="str">
        <f>"Номер подачи заявления об "&amp;IF(numberPr_ch="","утверждении","изменении") &amp; " тарифов"</f>
        <v>Номер подачи заявления об утверждении тарифов</v>
      </c>
      <c r="F8" s="1299" t="str">
        <f>IF(numberPr_ch="",IF(numberPr="","",numberPr),numberPr_ch)</f>
        <v>№2869/05-02, Вх.№3988</v>
      </c>
      <c r="G8" s="1299"/>
      <c r="H8" s="1299"/>
      <c r="I8" s="1299"/>
      <c r="J8" s="1299"/>
      <c r="K8" s="1299"/>
      <c r="L8" s="1169"/>
      <c r="M8" s="1098"/>
    </row>
    <row r="9" spans="1:32">
      <c r="C9" s="1080"/>
      <c r="D9" s="1075"/>
      <c r="E9" s="1141"/>
      <c r="F9" s="1141"/>
      <c r="G9" s="1141"/>
      <c r="H9" s="1141"/>
      <c r="I9" s="1141"/>
      <c r="J9" s="1141"/>
      <c r="K9" s="1079"/>
      <c r="L9" s="1142"/>
    </row>
    <row r="10" spans="1:32" ht="21" customHeight="1">
      <c r="C10" s="1080"/>
      <c r="D10" s="1306" t="s">
        <v>445</v>
      </c>
      <c r="E10" s="1306"/>
      <c r="F10" s="1306"/>
      <c r="G10" s="1306"/>
      <c r="H10" s="1306"/>
      <c r="I10" s="1306"/>
      <c r="J10" s="1306"/>
      <c r="K10" s="1306"/>
      <c r="L10" s="1345" t="s">
        <v>446</v>
      </c>
    </row>
    <row r="11" spans="1:32" ht="21" customHeight="1">
      <c r="C11" s="1080"/>
      <c r="D11" s="1289" t="s">
        <v>91</v>
      </c>
      <c r="E11" s="1346" t="s">
        <v>296</v>
      </c>
      <c r="F11" s="1346" t="s">
        <v>19</v>
      </c>
      <c r="G11" s="1348" t="s">
        <v>684</v>
      </c>
      <c r="H11" s="1349"/>
      <c r="I11" s="1350"/>
      <c r="J11" s="1346" t="s">
        <v>439</v>
      </c>
      <c r="K11" s="1346" t="s">
        <v>447</v>
      </c>
      <c r="L11" s="1345"/>
    </row>
    <row r="12" spans="1:32" ht="21" customHeight="1">
      <c r="C12" s="1080"/>
      <c r="D12" s="1291"/>
      <c r="E12" s="1347"/>
      <c r="F12" s="1347"/>
      <c r="G12" s="1352" t="s">
        <v>685</v>
      </c>
      <c r="H12" s="1353"/>
      <c r="I12" s="1085" t="s">
        <v>686</v>
      </c>
      <c r="J12" s="1347"/>
      <c r="K12" s="1347"/>
      <c r="L12" s="1345"/>
    </row>
    <row r="13" spans="1:32" ht="12" customHeight="1">
      <c r="C13" s="1080"/>
      <c r="D13" s="1076" t="s">
        <v>92</v>
      </c>
      <c r="E13" s="1076" t="s">
        <v>48</v>
      </c>
      <c r="F13" s="1076" t="s">
        <v>49</v>
      </c>
      <c r="G13" s="1354" t="s">
        <v>50</v>
      </c>
      <c r="H13" s="1354"/>
      <c r="I13" s="1076" t="s">
        <v>67</v>
      </c>
      <c r="J13" s="1076" t="s">
        <v>68</v>
      </c>
      <c r="K13" s="1076" t="s">
        <v>182</v>
      </c>
      <c r="L13" s="1076" t="s">
        <v>183</v>
      </c>
    </row>
    <row r="14" spans="1:32" ht="14.25" customHeight="1">
      <c r="A14" s="1105"/>
      <c r="C14" s="1080"/>
      <c r="D14" s="1153">
        <v>1</v>
      </c>
      <c r="E14" s="1351" t="s">
        <v>687</v>
      </c>
      <c r="F14" s="1355"/>
      <c r="G14" s="1355"/>
      <c r="H14" s="1355"/>
      <c r="I14" s="1355"/>
      <c r="J14" s="1355"/>
      <c r="K14" s="1355"/>
      <c r="L14" s="1090"/>
      <c r="M14" s="1155"/>
    </row>
    <row r="15" spans="1:32" ht="56.25">
      <c r="A15" s="1105"/>
      <c r="C15" s="1080"/>
      <c r="D15" s="1153" t="s">
        <v>294</v>
      </c>
      <c r="E15" s="1108" t="s">
        <v>449</v>
      </c>
      <c r="F15" s="1108" t="s">
        <v>449</v>
      </c>
      <c r="G15" s="1356" t="s">
        <v>449</v>
      </c>
      <c r="H15" s="1357"/>
      <c r="I15" s="1108" t="s">
        <v>449</v>
      </c>
      <c r="J15" s="1130" t="s">
        <v>3372</v>
      </c>
      <c r="K15" s="1037" t="s">
        <v>3373</v>
      </c>
      <c r="L15" s="1097" t="s">
        <v>688</v>
      </c>
      <c r="M15" s="1155"/>
    </row>
    <row r="16" spans="1:32" ht="18.75">
      <c r="A16" s="1105"/>
      <c r="B16" s="1094">
        <v>3</v>
      </c>
      <c r="C16" s="1080"/>
      <c r="D16" s="1156">
        <v>2</v>
      </c>
      <c r="E16" s="1358" t="s">
        <v>689</v>
      </c>
      <c r="F16" s="1359"/>
      <c r="G16" s="1359"/>
      <c r="H16" s="1360"/>
      <c r="I16" s="1360"/>
      <c r="J16" s="1360" t="s">
        <v>449</v>
      </c>
      <c r="K16" s="1360"/>
      <c r="L16" s="1151"/>
      <c r="M16" s="1155"/>
    </row>
    <row r="17" spans="1:15" ht="90" customHeight="1">
      <c r="A17" s="1105"/>
      <c r="C17" s="1361"/>
      <c r="D17" s="1362" t="s">
        <v>690</v>
      </c>
      <c r="E17" s="1363" t="str">
        <f>IF('Перечень тарифов'!E21="","наименование отсутствует","" &amp; 'Перечень тарифов'!E21 &amp; "")</f>
        <v>Тарифы на услуги по передаче тепловой энергии</v>
      </c>
      <c r="F17" s="1364" t="str">
        <f>IF('Перечень тарифов'!J21="","наименование отсутствует","" &amp; 'Перечень тарифов'!J21 &amp; "")</f>
        <v>Тарифы на услуги по передаче тепловой энергии, оказываемые Акционерным обществом "Казэнерго" в зоне деятельности единой теплоснабжающей организации Филиал "Казаньнефтепродукт" АО Холдинговая Компания "Татнефтепродукт"</v>
      </c>
      <c r="G17" s="1108"/>
      <c r="H17" s="1167" t="s">
        <v>3364</v>
      </c>
      <c r="I17" s="1165" t="s">
        <v>3365</v>
      </c>
      <c r="J17" s="1130" t="s">
        <v>245</v>
      </c>
      <c r="K17" s="1108" t="s">
        <v>449</v>
      </c>
      <c r="L17" s="1295" t="s">
        <v>711</v>
      </c>
      <c r="M17" s="1155"/>
    </row>
    <row r="18" spans="1:15" ht="18.75">
      <c r="A18" s="1105"/>
      <c r="C18" s="1361"/>
      <c r="D18" s="1362"/>
      <c r="E18" s="1363"/>
      <c r="F18" s="1364"/>
      <c r="G18" s="1157"/>
      <c r="H18" s="1152" t="s">
        <v>274</v>
      </c>
      <c r="I18" s="1147"/>
      <c r="J18" s="1147"/>
      <c r="K18" s="1145"/>
      <c r="L18" s="1297"/>
      <c r="M18" s="1155"/>
    </row>
    <row r="19" spans="1:15" ht="18.75">
      <c r="A19" s="1105"/>
      <c r="B19" s="1094">
        <v>3</v>
      </c>
      <c r="C19" s="1080"/>
      <c r="D19" s="1095" t="s">
        <v>49</v>
      </c>
      <c r="E19" s="1351" t="s">
        <v>691</v>
      </c>
      <c r="F19" s="1351"/>
      <c r="G19" s="1351"/>
      <c r="H19" s="1351"/>
      <c r="I19" s="1351"/>
      <c r="J19" s="1351"/>
      <c r="K19" s="1351"/>
      <c r="L19" s="1129"/>
      <c r="M19" s="1155"/>
    </row>
    <row r="20" spans="1:15" ht="33.75">
      <c r="A20" s="1105"/>
      <c r="C20" s="1080"/>
      <c r="D20" s="1153" t="s">
        <v>440</v>
      </c>
      <c r="E20" s="1108" t="s">
        <v>449</v>
      </c>
      <c r="F20" s="1108" t="s">
        <v>449</v>
      </c>
      <c r="G20" s="1356" t="s">
        <v>449</v>
      </c>
      <c r="H20" s="1357"/>
      <c r="I20" s="1108" t="s">
        <v>449</v>
      </c>
      <c r="J20" s="1108" t="s">
        <v>449</v>
      </c>
      <c r="K20" s="1198"/>
      <c r="L20" s="1097" t="s">
        <v>692</v>
      </c>
      <c r="M20" s="1155"/>
    </row>
    <row r="21" spans="1:15" ht="18.75">
      <c r="A21" s="1105"/>
      <c r="B21" s="1094">
        <v>3</v>
      </c>
      <c r="C21" s="1080"/>
      <c r="D21" s="1095" t="s">
        <v>50</v>
      </c>
      <c r="E21" s="1351" t="s">
        <v>693</v>
      </c>
      <c r="F21" s="1351"/>
      <c r="G21" s="1351"/>
      <c r="H21" s="1351"/>
      <c r="I21" s="1351"/>
      <c r="J21" s="1351"/>
      <c r="K21" s="1351"/>
      <c r="L21" s="1129"/>
      <c r="M21" s="1155"/>
    </row>
    <row r="22" spans="1:15" ht="67.5" customHeight="1">
      <c r="A22" s="1105"/>
      <c r="C22" s="1361"/>
      <c r="D22" s="1362" t="s">
        <v>441</v>
      </c>
      <c r="E22" s="1363" t="str">
        <f>IF('Перечень тарифов'!E21="","наименование отсутствует","" &amp; 'Перечень тарифов'!E21 &amp; "")</f>
        <v>Тарифы на услуги по передаче тепловой энергии</v>
      </c>
      <c r="F22" s="1364" t="str">
        <f>IF('Перечень тарифов'!J21="","наименование отсутствует","" &amp; 'Перечень тарифов'!J21 &amp; "")</f>
        <v>Тарифы на услуги по передаче тепловой энергии, оказываемые Акционерным обществом "Казэнерго" в зоне деятельности единой теплоснабжающей организации Филиал "Казаньнефтепродукт" АО Холдинговая Компания "Татнефтепродукт"</v>
      </c>
      <c r="G22" s="1108"/>
      <c r="H22" s="1165" t="s">
        <v>3364</v>
      </c>
      <c r="I22" s="1165" t="s">
        <v>3365</v>
      </c>
      <c r="J22" s="1170">
        <v>1053.6099999999999</v>
      </c>
      <c r="K22" s="1108" t="s">
        <v>449</v>
      </c>
      <c r="L22" s="1295" t="s">
        <v>712</v>
      </c>
      <c r="M22" s="1155"/>
    </row>
    <row r="23" spans="1:15" ht="18.75">
      <c r="A23" s="1105"/>
      <c r="C23" s="1361"/>
      <c r="D23" s="1362"/>
      <c r="E23" s="1363"/>
      <c r="F23" s="1364"/>
      <c r="G23" s="1157"/>
      <c r="H23" s="1152" t="s">
        <v>274</v>
      </c>
      <c r="I23" s="1144"/>
      <c r="J23" s="1144"/>
      <c r="K23" s="1145"/>
      <c r="L23" s="1297"/>
      <c r="M23" s="1155"/>
    </row>
    <row r="24" spans="1:15" ht="18.75">
      <c r="A24" s="1105"/>
      <c r="C24" s="1080"/>
      <c r="D24" s="1095" t="s">
        <v>67</v>
      </c>
      <c r="E24" s="1351" t="s">
        <v>757</v>
      </c>
      <c r="F24" s="1351"/>
      <c r="G24" s="1351"/>
      <c r="H24" s="1351"/>
      <c r="I24" s="1351"/>
      <c r="J24" s="1351"/>
      <c r="K24" s="1351"/>
      <c r="L24" s="1129"/>
      <c r="M24" s="1155"/>
    </row>
    <row r="25" spans="1:15" ht="90" customHeight="1">
      <c r="A25" s="1105"/>
      <c r="C25" s="1361"/>
      <c r="D25" s="1365" t="s">
        <v>442</v>
      </c>
      <c r="E25" s="1363" t="str">
        <f>IF('Перечень тарифов'!E21="","наименование отсутствует","" &amp; 'Перечень тарифов'!E21 &amp; "")</f>
        <v>Тарифы на услуги по передаче тепловой энергии</v>
      </c>
      <c r="F25" s="1364" t="str">
        <f>IF('Перечень тарифов'!J21="","наименование отсутствует","" &amp; 'Перечень тарифов'!J21 &amp; "")</f>
        <v>Тарифы на услуги по передаче тепловой энергии, оказываемые Акционерным обществом "Казэнерго" в зоне деятельности единой теплоснабжающей организации Филиал "Казаньнефтепродукт" АО Холдинговая Компания "Татнефтепродукт"</v>
      </c>
      <c r="G25" s="1108"/>
      <c r="H25" s="1167" t="s">
        <v>3364</v>
      </c>
      <c r="I25" s="1165" t="s">
        <v>3365</v>
      </c>
      <c r="J25" s="1170">
        <v>2774.4</v>
      </c>
      <c r="K25" s="1108" t="s">
        <v>449</v>
      </c>
      <c r="L25" s="1295" t="s">
        <v>758</v>
      </c>
      <c r="M25" s="1155"/>
    </row>
    <row r="26" spans="1:15" ht="18.75">
      <c r="A26" s="1105"/>
      <c r="C26" s="1361"/>
      <c r="D26" s="1366"/>
      <c r="E26" s="1363"/>
      <c r="F26" s="1364"/>
      <c r="G26" s="1157"/>
      <c r="H26" s="1152" t="s">
        <v>274</v>
      </c>
      <c r="I26" s="1144"/>
      <c r="J26" s="1144"/>
      <c r="K26" s="1145"/>
      <c r="L26" s="1297"/>
      <c r="M26" s="1155"/>
    </row>
    <row r="27" spans="1:15" ht="26.1" customHeight="1">
      <c r="A27" s="1105"/>
      <c r="C27" s="1080"/>
      <c r="D27" s="1095" t="s">
        <v>68</v>
      </c>
      <c r="E27" s="1351" t="s">
        <v>714</v>
      </c>
      <c r="F27" s="1351"/>
      <c r="G27" s="1351"/>
      <c r="H27" s="1351"/>
      <c r="I27" s="1351"/>
      <c r="J27" s="1351"/>
      <c r="K27" s="1351"/>
      <c r="L27" s="1129"/>
      <c r="M27" s="1155"/>
    </row>
    <row r="28" spans="1:15" ht="101.25" customHeight="1">
      <c r="A28" s="1105"/>
      <c r="C28" s="1361"/>
      <c r="D28" s="1365" t="s">
        <v>443</v>
      </c>
      <c r="E28" s="1363" t="str">
        <f>IF('Перечень тарифов'!E21="","наименование отсутствует","" &amp; 'Перечень тарифов'!E21 &amp; "")</f>
        <v>Тарифы на услуги по передаче тепловой энергии</v>
      </c>
      <c r="F28" s="1364" t="str">
        <f>IF('Перечень тарифов'!J21="","наименование отсутствует","" &amp; 'Перечень тарифов'!J21 &amp; "")</f>
        <v>Тарифы на услуги по передаче тепловой энергии, оказываемые Акционерным обществом "Казэнерго" в зоне деятельности единой теплоснабжающей организации Филиал "Казаньнефтепродукт" АО Холдинговая Компания "Татнефтепродукт"</v>
      </c>
      <c r="G28" s="1108"/>
      <c r="H28" s="1167" t="s">
        <v>3364</v>
      </c>
      <c r="I28" s="1165" t="s">
        <v>3365</v>
      </c>
      <c r="J28" s="1170">
        <v>0</v>
      </c>
      <c r="K28" s="1108" t="s">
        <v>449</v>
      </c>
      <c r="L28" s="1295" t="s">
        <v>715</v>
      </c>
      <c r="M28" s="1155"/>
      <c r="O28" s="1100" t="s">
        <v>553</v>
      </c>
    </row>
    <row r="29" spans="1:15" ht="18.75">
      <c r="A29" s="1105"/>
      <c r="C29" s="1361"/>
      <c r="D29" s="1366"/>
      <c r="E29" s="1363"/>
      <c r="F29" s="1364"/>
      <c r="G29" s="1157"/>
      <c r="H29" s="1152" t="s">
        <v>274</v>
      </c>
      <c r="I29" s="1144"/>
      <c r="J29" s="1144"/>
      <c r="K29" s="1145"/>
      <c r="L29" s="1297"/>
      <c r="M29" s="1155"/>
    </row>
    <row r="30" spans="1:15" ht="25.5" customHeight="1">
      <c r="A30" s="1105"/>
      <c r="B30" s="1094">
        <v>3</v>
      </c>
      <c r="C30" s="1080"/>
      <c r="D30" s="1095" t="s">
        <v>182</v>
      </c>
      <c r="E30" s="1351" t="s">
        <v>713</v>
      </c>
      <c r="F30" s="1351"/>
      <c r="G30" s="1351"/>
      <c r="H30" s="1351"/>
      <c r="I30" s="1351"/>
      <c r="J30" s="1351"/>
      <c r="K30" s="1351"/>
      <c r="L30" s="1129"/>
      <c r="M30" s="1155"/>
    </row>
    <row r="31" spans="1:15" ht="112.5" customHeight="1">
      <c r="A31" s="1105"/>
      <c r="C31" s="1361"/>
      <c r="D31" s="1365" t="s">
        <v>694</v>
      </c>
      <c r="E31" s="1363" t="str">
        <f>IF('Перечень тарифов'!E21="","наименование отсутствует","" &amp; 'Перечень тарифов'!E21 &amp; "")</f>
        <v>Тарифы на услуги по передаче тепловой энергии</v>
      </c>
      <c r="F31" s="1364" t="str">
        <f>IF('Перечень тарифов'!J21="","наименование отсутствует","" &amp; 'Перечень тарифов'!J21 &amp; "")</f>
        <v>Тарифы на услуги по передаче тепловой энергии, оказываемые Акционерным обществом "Казэнерго" в зоне деятельности единой теплоснабжающей организации Филиал "Казаньнефтепродукт" АО Холдинговая Компания "Татнефтепродукт"</v>
      </c>
      <c r="G31" s="1108"/>
      <c r="H31" s="1167" t="s">
        <v>3364</v>
      </c>
      <c r="I31" s="1165" t="s">
        <v>3365</v>
      </c>
      <c r="J31" s="1170">
        <v>0</v>
      </c>
      <c r="K31" s="1108" t="s">
        <v>449</v>
      </c>
      <c r="L31" s="1295" t="s">
        <v>716</v>
      </c>
      <c r="M31" s="1155"/>
    </row>
    <row r="32" spans="1:15" ht="18.75">
      <c r="A32" s="1105"/>
      <c r="C32" s="1361"/>
      <c r="D32" s="1366"/>
      <c r="E32" s="1363"/>
      <c r="F32" s="1364"/>
      <c r="G32" s="1157"/>
      <c r="H32" s="1152" t="s">
        <v>274</v>
      </c>
      <c r="I32" s="1144"/>
      <c r="J32" s="1144"/>
      <c r="K32" s="1145"/>
      <c r="L32" s="1297"/>
      <c r="M32" s="1155"/>
    </row>
    <row r="33" spans="1:15" s="1092" customFormat="1" ht="3" customHeight="1">
      <c r="A33" s="1105"/>
      <c r="D33" s="1159"/>
      <c r="E33" s="1159"/>
      <c r="F33" s="1159"/>
      <c r="G33" s="1159"/>
      <c r="H33" s="1159"/>
      <c r="I33" s="1159"/>
      <c r="J33" s="1159"/>
      <c r="K33" s="1159"/>
      <c r="L33" s="1159"/>
      <c r="N33" s="1143"/>
      <c r="O33" s="1143"/>
    </row>
    <row r="34" spans="1:15" ht="24.75" customHeight="1">
      <c r="D34" s="1146">
        <v>1</v>
      </c>
      <c r="E34" s="1270" t="s">
        <v>710</v>
      </c>
      <c r="F34" s="1270"/>
      <c r="G34" s="1270"/>
      <c r="H34" s="1270"/>
      <c r="I34" s="1270"/>
      <c r="J34" s="1270"/>
      <c r="K34" s="1270"/>
      <c r="L34" s="1270"/>
    </row>
  </sheetData>
  <sheetProtection algorithmName="SHA-512" hashValue="jGcysRYQ5gt54FCcKfK9Dd3P6i4Omqtjl5gW0yqmUkeHU+DZqxlgSziJfJPMRiWKik8T/BvbzD43GnM+ckldkg==" saltValue="WvEuZuCJEUUqa45/JLCzdQ==" spinCount="100000" sheet="1" objects="1" scenarios="1" formatColumns="0" formatRows="0"/>
  <mergeCells count="48">
    <mergeCell ref="E34:L34"/>
    <mergeCell ref="E30:K30"/>
    <mergeCell ref="C31:C32"/>
    <mergeCell ref="D31:D32"/>
    <mergeCell ref="E31:E32"/>
    <mergeCell ref="F31:F32"/>
    <mergeCell ref="L31:L32"/>
    <mergeCell ref="L28:L29"/>
    <mergeCell ref="L22:L23"/>
    <mergeCell ref="E24:K24"/>
    <mergeCell ref="C25:C26"/>
    <mergeCell ref="D25:D26"/>
    <mergeCell ref="E25:E26"/>
    <mergeCell ref="F25:F26"/>
    <mergeCell ref="L25:L26"/>
    <mergeCell ref="E27:K27"/>
    <mergeCell ref="C28:C29"/>
    <mergeCell ref="D28:D29"/>
    <mergeCell ref="E28:E29"/>
    <mergeCell ref="F28:F29"/>
    <mergeCell ref="G20:H20"/>
    <mergeCell ref="E21:K21"/>
    <mergeCell ref="C22:C23"/>
    <mergeCell ref="D22:D23"/>
    <mergeCell ref="E22:E23"/>
    <mergeCell ref="F22:F23"/>
    <mergeCell ref="C17:C18"/>
    <mergeCell ref="D17:D18"/>
    <mergeCell ref="E17:E18"/>
    <mergeCell ref="F17:F18"/>
    <mergeCell ref="L17:L18"/>
    <mergeCell ref="E19:K19"/>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5 L28 L16:L17 L22 L3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H17:I17 H22:I22 H25:I25 H31:I31"/>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5 J28 J22 J31">
      <formula1>-9.99999999999999E+23</formula1>
      <formula2>9.99999999999999E+23</formula2>
    </dataValidation>
  </dataValidations>
  <hyperlinks>
    <hyperlink ref="K15" location="'Форма 4.10.1'!$K$15" tooltip="Кликните по гиперссылке, чтобы перейти по гиперссылке или отредактировать её" display="https://portal.eias.ru/Portal/DownloadPage.aspx?type=12&amp;guid=e496a443-1b05-4d47-bac8-9a3c21e81d49"/>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RowHeight="14.25"/>
  <cols>
    <col min="1" max="1" width="9.140625" style="122" hidden="1" customWidth="1"/>
    <col min="2" max="2" width="9.140625" style="123" hidden="1" customWidth="1"/>
    <col min="3" max="3" width="3.7109375" style="124" customWidth="1"/>
    <col min="4" max="4" width="7" style="125" bestFit="1" customWidth="1"/>
    <col min="5" max="5" width="11.28515625" style="125" customWidth="1"/>
    <col min="6" max="6" width="41" style="125" customWidth="1"/>
    <col min="7" max="7" width="18" style="125" customWidth="1"/>
    <col min="8" max="8" width="13.140625" style="125" customWidth="1"/>
    <col min="9" max="9" width="11.42578125" style="125" customWidth="1"/>
    <col min="10" max="10" width="42.140625" style="125" customWidth="1"/>
    <col min="11" max="11" width="115.7109375" style="125" customWidth="1"/>
    <col min="12" max="12" width="3.7109375" style="125" customWidth="1"/>
    <col min="13" max="16384" width="9.140625" style="125"/>
  </cols>
  <sheetData>
    <row r="1" spans="1:14" hidden="1"/>
    <row r="2" spans="1:14" hidden="1"/>
    <row r="3" spans="1:14" hidden="1"/>
    <row r="4" spans="1:14" ht="3" customHeight="1"/>
    <row r="5" spans="1:14" s="35" customFormat="1" ht="22.5">
      <c r="A5" s="119"/>
      <c r="C5" s="44"/>
      <c r="D5" s="1367" t="s">
        <v>460</v>
      </c>
      <c r="E5" s="1367"/>
      <c r="F5" s="1367"/>
      <c r="G5" s="1367"/>
      <c r="H5" s="1367"/>
      <c r="I5" s="1367"/>
      <c r="J5" s="1367"/>
      <c r="K5" s="408"/>
    </row>
    <row r="6" spans="1:14" ht="3" hidden="1" customHeight="1">
      <c r="D6" s="126"/>
      <c r="E6" s="126"/>
      <c r="G6" s="126"/>
      <c r="H6" s="126"/>
      <c r="I6" s="126"/>
      <c r="J6" s="126"/>
      <c r="K6" s="126"/>
    </row>
    <row r="7" spans="1:14" s="122" customFormat="1" ht="3" customHeight="1">
      <c r="B7" s="123"/>
      <c r="C7" s="124"/>
      <c r="D7" s="127"/>
      <c r="E7" s="127"/>
      <c r="G7" s="127"/>
      <c r="H7" s="127"/>
      <c r="I7" s="127"/>
      <c r="J7" s="127"/>
      <c r="K7" s="127"/>
      <c r="L7" s="128"/>
    </row>
    <row r="8" spans="1:14">
      <c r="D8" s="1369" t="s">
        <v>445</v>
      </c>
      <c r="E8" s="1369"/>
      <c r="F8" s="1369"/>
      <c r="G8" s="1369"/>
      <c r="H8" s="1369"/>
      <c r="I8" s="1369"/>
      <c r="J8" s="1369"/>
      <c r="K8" s="1369" t="s">
        <v>446</v>
      </c>
    </row>
    <row r="9" spans="1:14">
      <c r="D9" s="1369" t="s">
        <v>91</v>
      </c>
      <c r="E9" s="1369" t="s">
        <v>462</v>
      </c>
      <c r="F9" s="1369"/>
      <c r="G9" s="1369" t="s">
        <v>463</v>
      </c>
      <c r="H9" s="1369"/>
      <c r="I9" s="1369"/>
      <c r="J9" s="1369"/>
      <c r="K9" s="1369"/>
    </row>
    <row r="10" spans="1:14" ht="22.5">
      <c r="D10" s="1369"/>
      <c r="E10" s="131" t="s">
        <v>464</v>
      </c>
      <c r="F10" s="131" t="s">
        <v>398</v>
      </c>
      <c r="G10" s="131" t="s">
        <v>398</v>
      </c>
      <c r="H10" s="131" t="s">
        <v>464</v>
      </c>
      <c r="I10" s="131" t="s">
        <v>465</v>
      </c>
      <c r="J10" s="131" t="s">
        <v>447</v>
      </c>
      <c r="K10" s="1369"/>
    </row>
    <row r="11" spans="1:14" ht="12" customHeight="1">
      <c r="D11" s="39" t="s">
        <v>92</v>
      </c>
      <c r="E11" s="39" t="s">
        <v>48</v>
      </c>
      <c r="F11" s="39" t="s">
        <v>49</v>
      </c>
      <c r="G11" s="39" t="s">
        <v>50</v>
      </c>
      <c r="H11" s="39" t="s">
        <v>67</v>
      </c>
      <c r="I11" s="39" t="s">
        <v>68</v>
      </c>
      <c r="J11" s="39" t="s">
        <v>182</v>
      </c>
      <c r="K11" s="39" t="s">
        <v>183</v>
      </c>
    </row>
    <row r="12" spans="1:14" s="121" customFormat="1" ht="54.95" customHeight="1">
      <c r="A12" s="178" t="s">
        <v>49</v>
      </c>
      <c r="B12" s="129" t="s">
        <v>252</v>
      </c>
      <c r="C12" s="130"/>
      <c r="D12" s="132" t="s">
        <v>92</v>
      </c>
      <c r="E12" s="1138"/>
      <c r="F12" s="1109"/>
      <c r="G12" s="1109"/>
      <c r="H12" s="1109"/>
      <c r="I12" s="1177"/>
      <c r="J12" s="1037"/>
      <c r="K12" s="1295" t="s">
        <v>466</v>
      </c>
      <c r="M12" s="422" t="str">
        <f>IF(ISERROR(INDEX(kind_of_nameforms,MATCH(E12,kind_of_forms,0),1)),"",INDEX(kind_of_nameforms,MATCH(E12,kind_of_forms,0),1))</f>
        <v/>
      </c>
      <c r="N12" s="423"/>
    </row>
    <row r="13" spans="1:14" ht="15" customHeight="1">
      <c r="A13" s="125"/>
      <c r="B13" s="125"/>
      <c r="C13" s="125"/>
      <c r="D13" s="108"/>
      <c r="E13" s="134" t="s">
        <v>5</v>
      </c>
      <c r="F13" s="133"/>
      <c r="G13" s="133"/>
      <c r="H13" s="133"/>
      <c r="I13" s="133"/>
      <c r="J13" s="296"/>
      <c r="K13" s="1297"/>
    </row>
    <row r="14" spans="1:14" ht="3" customHeight="1">
      <c r="A14" s="125"/>
      <c r="B14" s="125"/>
      <c r="C14" s="125"/>
    </row>
    <row r="15" spans="1:14" ht="27.75" customHeight="1">
      <c r="E15" s="1368" t="s">
        <v>572</v>
      </c>
      <c r="F15" s="1368"/>
      <c r="G15" s="1368"/>
      <c r="H15" s="1368"/>
      <c r="I15" s="1368"/>
      <c r="J15" s="1368"/>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C6" zoomScaleNormal="100" workbookViewId="0"/>
  </sheetViews>
  <sheetFormatPr defaultRowHeight="14.25"/>
  <cols>
    <col min="1" max="2" width="9.140625" style="13" hidden="1" customWidth="1"/>
    <col min="3" max="3" width="3.7109375" style="46"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47"/>
      <c r="D6" s="14"/>
      <c r="E6" s="14"/>
    </row>
    <row r="7" spans="3:9" ht="22.5">
      <c r="C7" s="47"/>
      <c r="D7" s="1227" t="s">
        <v>313</v>
      </c>
      <c r="E7" s="1229"/>
      <c r="F7" s="409"/>
    </row>
    <row r="8" spans="3:9" ht="3" customHeight="1">
      <c r="C8" s="47"/>
      <c r="D8" s="14"/>
      <c r="E8" s="14"/>
    </row>
    <row r="9" spans="3:9" ht="15.95" customHeight="1">
      <c r="C9" s="47"/>
      <c r="D9" s="97" t="s">
        <v>91</v>
      </c>
      <c r="E9" s="399" t="s">
        <v>312</v>
      </c>
    </row>
    <row r="10" spans="3:9" ht="12" customHeight="1">
      <c r="C10" s="47"/>
      <c r="D10" s="39" t="s">
        <v>92</v>
      </c>
      <c r="E10" s="39" t="s">
        <v>48</v>
      </c>
    </row>
    <row r="11" spans="3:9" ht="11.25" hidden="1" customHeight="1">
      <c r="C11" s="47"/>
      <c r="D11" s="186">
        <v>0</v>
      </c>
      <c r="E11" s="400"/>
    </row>
    <row r="12" spans="3:9" ht="15" customHeight="1">
      <c r="C12" s="160"/>
      <c r="D12" s="117">
        <v>1</v>
      </c>
      <c r="E12" s="1091"/>
    </row>
    <row r="13" spans="3:9" ht="12" customHeight="1">
      <c r="C13" s="47"/>
      <c r="D13" s="401"/>
      <c r="E13" s="402" t="s">
        <v>176</v>
      </c>
    </row>
    <row r="14" spans="3:9" ht="3" customHeight="1"/>
    <row r="15" spans="3:9" ht="22.5" customHeight="1">
      <c r="C15" s="161"/>
      <c r="D15" s="1370" t="s">
        <v>314</v>
      </c>
      <c r="E15" s="1370"/>
      <c r="F15" s="162"/>
      <c r="G15" s="162"/>
      <c r="H15" s="162"/>
      <c r="I15" s="162"/>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6" customWidth="1"/>
    <col min="4" max="4" width="6.28515625" style="13" customWidth="1"/>
    <col min="5" max="5" width="94.85546875" style="13" customWidth="1"/>
    <col min="6" max="16384" width="9.140625" style="13"/>
  </cols>
  <sheetData>
    <row r="1" spans="3:12" hidden="1">
      <c r="L1" s="403"/>
    </row>
    <row r="2" spans="3:12" hidden="1"/>
    <row r="3" spans="3:12" hidden="1"/>
    <row r="4" spans="3:12" hidden="1"/>
    <row r="5" spans="3:12" hidden="1"/>
    <row r="6" spans="3:12" ht="3" customHeight="1">
      <c r="C6" s="47"/>
      <c r="D6" s="14"/>
      <c r="E6" s="14"/>
    </row>
    <row r="7" spans="3:12" ht="22.5">
      <c r="C7" s="47"/>
      <c r="D7" s="1367" t="s">
        <v>54</v>
      </c>
      <c r="E7" s="1367"/>
      <c r="F7" s="409"/>
    </row>
    <row r="8" spans="3:12" ht="3" customHeight="1">
      <c r="C8" s="47"/>
      <c r="D8" s="14"/>
      <c r="E8" s="14"/>
    </row>
    <row r="9" spans="3:12" ht="15.95" customHeight="1">
      <c r="C9" s="47"/>
      <c r="D9" s="97" t="s">
        <v>91</v>
      </c>
      <c r="E9" s="107" t="s">
        <v>175</v>
      </c>
    </row>
    <row r="10" spans="3:12" ht="12" customHeight="1">
      <c r="C10" s="47"/>
      <c r="D10" s="39" t="s">
        <v>92</v>
      </c>
      <c r="E10" s="39" t="s">
        <v>48</v>
      </c>
    </row>
    <row r="11" spans="3:12" ht="15" hidden="1" customHeight="1">
      <c r="C11" s="47"/>
      <c r="D11" s="117">
        <v>0</v>
      </c>
      <c r="E11" s="185"/>
    </row>
    <row r="12" spans="3:12">
      <c r="C12" s="47"/>
      <c r="D12" s="108"/>
      <c r="E12" s="106" t="s">
        <v>176</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zoomScaleNormal="100" workbookViewId="0"/>
  </sheetViews>
  <sheetFormatPr defaultRowHeight="11.25"/>
  <cols>
    <col min="1" max="1" width="1.7109375" style="43" customWidth="1"/>
    <col min="2" max="2" width="34.5703125" style="43" customWidth="1"/>
    <col min="3" max="3" width="85.5703125" style="43" customWidth="1"/>
    <col min="4" max="4" width="17.7109375" style="43" customWidth="1"/>
    <col min="5" max="16384" width="9.140625" style="43"/>
  </cols>
  <sheetData>
    <row r="1" spans="2:5" ht="3" customHeight="1"/>
    <row r="2" spans="2:5" ht="22.5">
      <c r="B2" s="1371" t="s">
        <v>55</v>
      </c>
      <c r="C2" s="1371"/>
      <c r="D2" s="1371"/>
      <c r="E2" s="410"/>
    </row>
    <row r="3" spans="2:5" ht="3" customHeight="1"/>
    <row r="4" spans="2:5" ht="21.75" customHeight="1" thickBot="1">
      <c r="B4" s="1197" t="s">
        <v>1</v>
      </c>
      <c r="C4" s="1197" t="s">
        <v>90</v>
      </c>
      <c r="D4" s="1197" t="s">
        <v>71</v>
      </c>
    </row>
    <row r="5" spans="2:5" ht="12" thickTop="1"/>
  </sheetData>
  <sheetProtection algorithmName="SHA-512" hashValue="aNtgHgKFblI7YvESGf96fBSAZtyK45IE5Mn4SNwqpC3UToBcL4JAeQ+gnZrXblxtLI6nYFdCUoUDXf6ShqLTQQ==" saltValue="5wpxRMfMfGkunKdF6Zt2aA==" spinCount="100000" sheet="1" objects="1" scenarios="1" formatColumns="0" formatRows="0" autoFilter="0"/>
  <autoFilter ref="B4:D4"/>
  <mergeCells count="1">
    <mergeCell ref="B2:D2"/>
  </mergeCells>
  <phoneticPr fontId="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E373"/>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4" customFormat="1" ht="17.100000000000001" customHeight="1">
      <c r="A2" s="34" t="s">
        <v>174</v>
      </c>
    </row>
    <row r="4" spans="1:23" s="13" customFormat="1" ht="17.100000000000001" customHeight="1">
      <c r="C4" s="45"/>
      <c r="D4" s="117"/>
      <c r="E4" s="118"/>
    </row>
    <row r="7" spans="1:23" s="34" customFormat="1" ht="17.100000000000001" customHeight="1">
      <c r="A7" s="34" t="s">
        <v>0</v>
      </c>
    </row>
    <row r="8" spans="1:23" ht="17.100000000000001" customHeight="1">
      <c r="G8" s="90"/>
      <c r="H8" s="90"/>
      <c r="I8" s="90"/>
      <c r="M8" s="40"/>
    </row>
    <row r="9" spans="1:23" s="96" customFormat="1" ht="17.100000000000001" customHeight="1">
      <c r="A9" s="197"/>
      <c r="C9" s="152"/>
      <c r="D9" s="1253">
        <v>1</v>
      </c>
      <c r="E9" s="1403"/>
      <c r="F9" s="1405"/>
      <c r="G9" s="1393" t="s">
        <v>84</v>
      </c>
      <c r="H9" s="1253"/>
      <c r="I9" s="1253">
        <v>1</v>
      </c>
      <c r="J9" s="1399"/>
      <c r="K9" s="1285" t="s">
        <v>84</v>
      </c>
      <c r="L9" s="1266"/>
      <c r="M9" s="1266" t="s">
        <v>92</v>
      </c>
      <c r="N9" s="1402"/>
      <c r="O9" s="1285" t="s">
        <v>84</v>
      </c>
      <c r="P9" s="1266"/>
      <c r="Q9" s="1266" t="s">
        <v>92</v>
      </c>
      <c r="R9" s="1397"/>
      <c r="S9" s="1285" t="s">
        <v>84</v>
      </c>
      <c r="T9" s="1034"/>
      <c r="U9" s="1034" t="s">
        <v>92</v>
      </c>
      <c r="V9" s="1186"/>
      <c r="W9" s="288"/>
    </row>
    <row r="10" spans="1:23" s="702" customFormat="1" ht="17.100000000000001" customHeight="1">
      <c r="A10" s="197"/>
      <c r="C10" s="152"/>
      <c r="D10" s="1253"/>
      <c r="E10" s="1403"/>
      <c r="F10" s="1405"/>
      <c r="G10" s="1393"/>
      <c r="H10" s="1253"/>
      <c r="I10" s="1253"/>
      <c r="J10" s="1399"/>
      <c r="K10" s="1285"/>
      <c r="L10" s="1266"/>
      <c r="M10" s="1266"/>
      <c r="N10" s="1402"/>
      <c r="O10" s="1285"/>
      <c r="P10" s="1266"/>
      <c r="Q10" s="1266"/>
      <c r="R10" s="1397"/>
      <c r="S10" s="1285"/>
      <c r="T10" s="1036"/>
      <c r="U10" s="707"/>
      <c r="V10" s="708" t="s">
        <v>630</v>
      </c>
      <c r="W10" s="709"/>
    </row>
    <row r="11" spans="1:23" s="96" customFormat="1" ht="17.100000000000001" customHeight="1">
      <c r="A11" s="197"/>
      <c r="C11" s="152"/>
      <c r="D11" s="1254"/>
      <c r="E11" s="1404"/>
      <c r="F11" s="1406"/>
      <c r="G11" s="1254"/>
      <c r="H11" s="1254"/>
      <c r="I11" s="1254"/>
      <c r="J11" s="1400"/>
      <c r="K11" s="1254"/>
      <c r="L11" s="1254"/>
      <c r="M11" s="1254"/>
      <c r="N11" s="1397"/>
      <c r="O11" s="1254"/>
      <c r="P11" s="1035"/>
      <c r="Q11" s="707"/>
      <c r="R11" s="708" t="s">
        <v>629</v>
      </c>
      <c r="S11" s="704"/>
      <c r="T11" s="704"/>
      <c r="U11" s="704"/>
      <c r="V11" s="704"/>
      <c r="W11" s="709"/>
    </row>
    <row r="12" spans="1:23" s="96" customFormat="1" ht="17.100000000000001" customHeight="1">
      <c r="A12" s="197"/>
      <c r="C12" s="152"/>
      <c r="D12" s="1254"/>
      <c r="E12" s="1404"/>
      <c r="F12" s="1406"/>
      <c r="G12" s="1254"/>
      <c r="H12" s="1254"/>
      <c r="I12" s="1254"/>
      <c r="J12" s="1400"/>
      <c r="K12" s="1254"/>
      <c r="L12" s="707"/>
      <c r="M12" s="708"/>
      <c r="N12" s="708" t="s">
        <v>410</v>
      </c>
      <c r="O12" s="708"/>
      <c r="P12" s="708"/>
      <c r="Q12" s="708"/>
      <c r="R12" s="708"/>
      <c r="S12" s="704"/>
      <c r="T12" s="704"/>
      <c r="U12" s="704"/>
      <c r="V12" s="704"/>
      <c r="W12" s="709"/>
    </row>
    <row r="13" spans="1:23" s="96" customFormat="1" ht="17.25" customHeight="1">
      <c r="A13" s="197"/>
      <c r="C13" s="152"/>
      <c r="D13" s="1254"/>
      <c r="E13" s="1404"/>
      <c r="F13" s="1406"/>
      <c r="G13" s="1254"/>
      <c r="H13" s="707"/>
      <c r="I13" s="708"/>
      <c r="J13" s="708"/>
      <c r="K13" s="708"/>
      <c r="L13" s="708"/>
      <c r="M13" s="708"/>
      <c r="N13" s="708"/>
      <c r="O13" s="708"/>
      <c r="P13" s="708"/>
      <c r="Q13" s="708"/>
      <c r="R13" s="708"/>
      <c r="S13" s="704"/>
      <c r="T13" s="704"/>
      <c r="U13" s="704"/>
      <c r="V13" s="704"/>
      <c r="W13" s="709"/>
    </row>
    <row r="14" spans="1:23" ht="17.100000000000001" customHeight="1">
      <c r="A14" s="198"/>
    </row>
    <row r="15" spans="1:23" ht="16.5" customHeight="1">
      <c r="A15" s="197"/>
      <c r="B15" s="96"/>
      <c r="C15" s="152"/>
      <c r="D15" s="1398"/>
      <c r="E15" s="1407"/>
      <c r="F15" s="1392"/>
      <c r="G15" s="1394"/>
      <c r="H15" s="1253"/>
      <c r="I15" s="1253">
        <v>1</v>
      </c>
      <c r="J15" s="1399"/>
      <c r="K15" s="1285" t="s">
        <v>84</v>
      </c>
      <c r="L15" s="1266"/>
      <c r="M15" s="1266" t="s">
        <v>92</v>
      </c>
      <c r="N15" s="1402"/>
      <c r="O15" s="1285" t="s">
        <v>84</v>
      </c>
      <c r="P15" s="1266"/>
      <c r="Q15" s="1266" t="s">
        <v>92</v>
      </c>
      <c r="R15" s="1397"/>
      <c r="S15" s="1285" t="s">
        <v>84</v>
      </c>
      <c r="T15" s="1034"/>
      <c r="U15" s="1034" t="s">
        <v>92</v>
      </c>
      <c r="V15" s="1186"/>
      <c r="W15" s="288"/>
    </row>
    <row r="16" spans="1:23" s="705" customFormat="1" ht="16.5" customHeight="1">
      <c r="A16" s="711"/>
      <c r="B16" s="706"/>
      <c r="C16" s="710"/>
      <c r="D16" s="1398"/>
      <c r="E16" s="1407"/>
      <c r="F16" s="1392"/>
      <c r="G16" s="1394"/>
      <c r="H16" s="1253"/>
      <c r="I16" s="1253"/>
      <c r="J16" s="1399"/>
      <c r="K16" s="1285"/>
      <c r="L16" s="1266"/>
      <c r="M16" s="1266"/>
      <c r="N16" s="1402"/>
      <c r="O16" s="1285"/>
      <c r="P16" s="1266"/>
      <c r="Q16" s="1266"/>
      <c r="R16" s="1397"/>
      <c r="S16" s="1285"/>
      <c r="T16" s="1036"/>
      <c r="U16" s="707"/>
      <c r="V16" s="708" t="s">
        <v>630</v>
      </c>
      <c r="W16" s="709"/>
    </row>
    <row r="17" spans="1:36" ht="17.100000000000001" customHeight="1">
      <c r="A17" s="197"/>
      <c r="B17" s="96"/>
      <c r="C17" s="152"/>
      <c r="D17" s="1398"/>
      <c r="E17" s="1407"/>
      <c r="F17" s="1392"/>
      <c r="G17" s="1394"/>
      <c r="H17" s="1253"/>
      <c r="I17" s="1253"/>
      <c r="J17" s="1400"/>
      <c r="K17" s="1285"/>
      <c r="L17" s="1266"/>
      <c r="M17" s="1266"/>
      <c r="N17" s="1397"/>
      <c r="O17" s="1285"/>
      <c r="P17" s="1035"/>
      <c r="Q17" s="707"/>
      <c r="R17" s="708" t="s">
        <v>629</v>
      </c>
      <c r="S17" s="704"/>
      <c r="T17" s="704"/>
      <c r="U17" s="704"/>
      <c r="V17" s="704"/>
      <c r="W17" s="709"/>
    </row>
    <row r="18" spans="1:36" ht="17.100000000000001" customHeight="1">
      <c r="A18" s="197"/>
      <c r="B18" s="96"/>
      <c r="C18" s="152"/>
      <c r="D18" s="1398"/>
      <c r="E18" s="1407"/>
      <c r="F18" s="1392"/>
      <c r="G18" s="1394"/>
      <c r="H18" s="1253"/>
      <c r="I18" s="1253"/>
      <c r="J18" s="1400"/>
      <c r="K18" s="1285"/>
      <c r="L18" s="707"/>
      <c r="M18" s="708"/>
      <c r="N18" s="708" t="s">
        <v>410</v>
      </c>
      <c r="O18" s="708"/>
      <c r="P18" s="708"/>
      <c r="Q18" s="708"/>
      <c r="R18" s="708"/>
      <c r="S18" s="704"/>
      <c r="T18" s="704"/>
      <c r="U18" s="704"/>
      <c r="V18" s="704"/>
      <c r="W18" s="709"/>
    </row>
    <row r="19" spans="1:36" ht="17.100000000000001" customHeight="1">
      <c r="A19" s="197"/>
      <c r="B19" s="96"/>
      <c r="C19" s="152"/>
      <c r="D19" s="1398"/>
      <c r="E19" s="1407"/>
      <c r="F19" s="1392"/>
      <c r="G19" s="1394"/>
      <c r="H19" s="707"/>
      <c r="I19" s="708"/>
      <c r="J19" s="708"/>
      <c r="K19" s="708"/>
      <c r="L19" s="708"/>
      <c r="M19" s="708"/>
      <c r="N19" s="708"/>
      <c r="O19" s="708"/>
      <c r="P19" s="708"/>
      <c r="Q19" s="708"/>
      <c r="R19" s="708"/>
      <c r="S19" s="704"/>
      <c r="T19" s="704"/>
      <c r="U19" s="704"/>
      <c r="V19" s="704"/>
      <c r="W19" s="709"/>
    </row>
    <row r="20" spans="1:36" ht="17.100000000000001" customHeight="1">
      <c r="A20" s="198"/>
    </row>
    <row r="21" spans="1:36" s="34" customFormat="1" ht="17.100000000000001" customHeight="1">
      <c r="A21" s="34" t="s">
        <v>12</v>
      </c>
      <c r="C21" s="34" t="s">
        <v>92</v>
      </c>
    </row>
    <row r="27" spans="1:36" ht="17.100000000000001" customHeight="1">
      <c r="O27" s="1401" t="s">
        <v>297</v>
      </c>
      <c r="P27" s="1401"/>
      <c r="Q27" s="1401"/>
      <c r="R27" s="1329" t="s">
        <v>269</v>
      </c>
      <c r="S27" s="1329"/>
      <c r="T27" s="1329"/>
      <c r="U27" s="1306" t="s">
        <v>339</v>
      </c>
      <c r="W27" s="1395"/>
    </row>
    <row r="28" spans="1:36" ht="17.100000000000001" customHeight="1">
      <c r="O28" s="1330" t="s">
        <v>578</v>
      </c>
      <c r="P28" s="1330" t="s">
        <v>270</v>
      </c>
      <c r="Q28" s="1330"/>
      <c r="R28" s="1329"/>
      <c r="S28" s="1329"/>
      <c r="T28" s="1329"/>
      <c r="U28" s="1306"/>
      <c r="W28" s="1395"/>
    </row>
    <row r="29" spans="1:36" ht="37.5" customHeight="1">
      <c r="O29" s="1330"/>
      <c r="P29" s="98" t="s">
        <v>579</v>
      </c>
      <c r="Q29" s="98" t="s">
        <v>6</v>
      </c>
      <c r="R29" s="99" t="s">
        <v>273</v>
      </c>
      <c r="S29" s="1326" t="s">
        <v>272</v>
      </c>
      <c r="T29" s="1326"/>
      <c r="U29" s="1306"/>
      <c r="W29" s="1395"/>
    </row>
    <row r="30" spans="1:36" ht="17.100000000000001" customHeight="1">
      <c r="G30" s="150"/>
      <c r="H30" s="150"/>
      <c r="I30" s="150"/>
      <c r="J30" s="150"/>
      <c r="K30" s="150"/>
      <c r="L30" s="116"/>
      <c r="M30" s="404" t="s">
        <v>182</v>
      </c>
      <c r="N30" s="405"/>
      <c r="O30" s="1396"/>
      <c r="P30" s="1396"/>
      <c r="Q30" s="1396"/>
      <c r="R30" s="1396"/>
      <c r="S30" s="1396"/>
      <c r="T30" s="1396"/>
      <c r="U30" s="1396"/>
      <c r="V30" s="116"/>
      <c r="W30" s="116"/>
      <c r="X30" s="196"/>
      <c r="Y30" s="196"/>
      <c r="Z30" s="196"/>
      <c r="AA30" s="196"/>
      <c r="AB30" s="196"/>
      <c r="AC30" s="196"/>
      <c r="AD30" s="196"/>
      <c r="AE30" s="196"/>
      <c r="AF30" s="196"/>
      <c r="AG30" s="196"/>
      <c r="AH30" s="196"/>
      <c r="AI30" s="196"/>
      <c r="AJ30" s="196"/>
    </row>
    <row r="31" spans="1:36" s="493" customFormat="1" ht="22.5">
      <c r="A31" s="1277">
        <v>1</v>
      </c>
      <c r="B31" s="795"/>
      <c r="C31" s="795"/>
      <c r="D31" s="795"/>
      <c r="E31" s="796"/>
      <c r="F31" s="797"/>
      <c r="G31" s="797"/>
      <c r="H31" s="797"/>
      <c r="I31" s="798"/>
      <c r="J31" s="793"/>
      <c r="K31" s="800"/>
      <c r="L31" s="562" t="e">
        <f ca="1">mergeValue(A31)</f>
        <v>#NAME?</v>
      </c>
      <c r="M31" s="610" t="s">
        <v>19</v>
      </c>
      <c r="N31" s="615"/>
      <c r="O31" s="1375"/>
      <c r="P31" s="1376"/>
      <c r="Q31" s="1376"/>
      <c r="R31" s="1376"/>
      <c r="S31" s="1376"/>
      <c r="T31" s="1376"/>
      <c r="U31" s="1376"/>
      <c r="V31" s="1377"/>
      <c r="W31" s="1129" t="s">
        <v>718</v>
      </c>
      <c r="X31" s="554"/>
      <c r="Y31" s="558"/>
      <c r="Z31" s="558" t="str">
        <f t="shared" ref="Z31:Z44" si="0">IF(M31="","",M31 )</f>
        <v>Наименование тарифа</v>
      </c>
      <c r="AA31" s="558"/>
      <c r="AB31" s="558"/>
      <c r="AC31" s="558"/>
      <c r="AD31" s="554"/>
      <c r="AE31" s="554"/>
      <c r="AF31" s="554"/>
      <c r="AG31" s="554"/>
      <c r="AH31" s="554"/>
      <c r="AI31" s="554"/>
      <c r="AJ31" s="554"/>
    </row>
    <row r="32" spans="1:36" s="493" customFormat="1" ht="22.5">
      <c r="A32" s="1277"/>
      <c r="B32" s="1277">
        <v>1</v>
      </c>
      <c r="C32" s="795"/>
      <c r="D32" s="795"/>
      <c r="E32" s="797"/>
      <c r="F32" s="797"/>
      <c r="G32" s="797"/>
      <c r="H32" s="797"/>
      <c r="I32" s="792"/>
      <c r="J32" s="791"/>
      <c r="K32" s="794"/>
      <c r="L32" s="562" t="e">
        <f ca="1">mergeValue(A32) &amp;"."&amp; mergeValue(B32)</f>
        <v>#NAME?</v>
      </c>
      <c r="M32" s="516" t="s">
        <v>15</v>
      </c>
      <c r="N32" s="615"/>
      <c r="O32" s="1375"/>
      <c r="P32" s="1376"/>
      <c r="Q32" s="1376"/>
      <c r="R32" s="1376"/>
      <c r="S32" s="1376"/>
      <c r="T32" s="1376"/>
      <c r="U32" s="1376"/>
      <c r="V32" s="1377"/>
      <c r="W32" s="1129" t="s">
        <v>459</v>
      </c>
      <c r="X32" s="554"/>
      <c r="Y32" s="558"/>
      <c r="Z32" s="558" t="str">
        <f t="shared" si="0"/>
        <v>Территория действия тарифа</v>
      </c>
      <c r="AA32" s="558"/>
      <c r="AB32" s="558"/>
      <c r="AC32" s="558"/>
      <c r="AD32" s="554"/>
      <c r="AE32" s="554"/>
      <c r="AF32" s="554"/>
      <c r="AG32" s="554"/>
      <c r="AH32" s="554"/>
      <c r="AI32" s="554"/>
      <c r="AJ32" s="554"/>
    </row>
    <row r="33" spans="1:36" s="493" customFormat="1" ht="22.5">
      <c r="A33" s="1277"/>
      <c r="B33" s="1277"/>
      <c r="C33" s="1277">
        <v>1</v>
      </c>
      <c r="D33" s="795"/>
      <c r="E33" s="797"/>
      <c r="F33" s="797"/>
      <c r="G33" s="797"/>
      <c r="H33" s="797"/>
      <c r="I33" s="799"/>
      <c r="J33" s="791"/>
      <c r="K33" s="794"/>
      <c r="L33" s="562" t="e">
        <f ca="1">mergeValue(A33) &amp;"."&amp; mergeValue(B33)&amp;"."&amp; mergeValue(C33)</f>
        <v>#NAME?</v>
      </c>
      <c r="M33" s="517" t="s">
        <v>7</v>
      </c>
      <c r="N33" s="615"/>
      <c r="O33" s="1375"/>
      <c r="P33" s="1376"/>
      <c r="Q33" s="1376"/>
      <c r="R33" s="1376"/>
      <c r="S33" s="1376"/>
      <c r="T33" s="1376"/>
      <c r="U33" s="1376"/>
      <c r="V33" s="1377"/>
      <c r="W33" s="1129" t="s">
        <v>600</v>
      </c>
      <c r="X33" s="554"/>
      <c r="Y33" s="558"/>
      <c r="Z33" s="558" t="str">
        <f t="shared" si="0"/>
        <v xml:space="preserve">Наименование системы теплоснабжения </v>
      </c>
      <c r="AA33" s="558"/>
      <c r="AB33" s="558"/>
      <c r="AC33" s="558"/>
      <c r="AD33" s="554"/>
      <c r="AE33" s="554"/>
      <c r="AF33" s="554"/>
      <c r="AG33" s="554"/>
      <c r="AH33" s="554"/>
      <c r="AI33" s="554"/>
      <c r="AJ33" s="554"/>
    </row>
    <row r="34" spans="1:36" s="493" customFormat="1" ht="22.5">
      <c r="A34" s="1277"/>
      <c r="B34" s="1277"/>
      <c r="C34" s="1277"/>
      <c r="D34" s="1277">
        <v>1</v>
      </c>
      <c r="E34" s="797"/>
      <c r="F34" s="797"/>
      <c r="G34" s="797"/>
      <c r="H34" s="797"/>
      <c r="I34" s="799"/>
      <c r="J34" s="791"/>
      <c r="K34" s="794"/>
      <c r="L34" s="562" t="e">
        <f ca="1">mergeValue(A34) &amp;"."&amp; mergeValue(B34)&amp;"."&amp; mergeValue(C34)&amp;"."&amp; mergeValue(D34)</f>
        <v>#NAME?</v>
      </c>
      <c r="M34" s="518" t="s">
        <v>21</v>
      </c>
      <c r="N34" s="615"/>
      <c r="O34" s="1375"/>
      <c r="P34" s="1376"/>
      <c r="Q34" s="1376"/>
      <c r="R34" s="1376"/>
      <c r="S34" s="1376"/>
      <c r="T34" s="1376"/>
      <c r="U34" s="1376"/>
      <c r="V34" s="1377"/>
      <c r="W34" s="1129" t="s">
        <v>601</v>
      </c>
      <c r="X34" s="554"/>
      <c r="Y34" s="558"/>
      <c r="Z34" s="558" t="str">
        <f t="shared" si="0"/>
        <v xml:space="preserve">Источник тепловой энергии  </v>
      </c>
      <c r="AA34" s="558"/>
      <c r="AB34" s="558"/>
      <c r="AC34" s="558"/>
      <c r="AD34" s="554"/>
      <c r="AE34" s="554"/>
      <c r="AF34" s="554"/>
      <c r="AG34" s="554"/>
      <c r="AH34" s="554"/>
      <c r="AI34" s="554"/>
      <c r="AJ34" s="554"/>
    </row>
    <row r="35" spans="1:36" s="493" customFormat="1" ht="78.75">
      <c r="A35" s="1277"/>
      <c r="B35" s="1277"/>
      <c r="C35" s="1277"/>
      <c r="D35" s="1277"/>
      <c r="E35" s="1277">
        <v>1</v>
      </c>
      <c r="F35" s="797"/>
      <c r="G35" s="797"/>
      <c r="H35" s="795">
        <v>1</v>
      </c>
      <c r="I35" s="1277">
        <v>1</v>
      </c>
      <c r="J35" s="797"/>
      <c r="K35" s="802"/>
      <c r="L35" s="562" t="e">
        <f ca="1">mergeValue(A35) &amp;"."&amp; mergeValue(B35)&amp;"."&amp; mergeValue(C35)&amp;"."&amp; mergeValue(D35)&amp;"."&amp; mergeValue(E35)</f>
        <v>#NAME?</v>
      </c>
      <c r="M35" s="524" t="s">
        <v>8</v>
      </c>
      <c r="N35" s="615"/>
      <c r="O35" s="1280"/>
      <c r="P35" s="1281"/>
      <c r="Q35" s="1281"/>
      <c r="R35" s="1281"/>
      <c r="S35" s="1281"/>
      <c r="T35" s="1281"/>
      <c r="U35" s="1281"/>
      <c r="V35" s="1282"/>
      <c r="W35" s="1129" t="s">
        <v>719</v>
      </c>
      <c r="X35" s="554"/>
      <c r="Y35" s="558"/>
      <c r="Z35" s="558" t="str">
        <f t="shared" si="0"/>
        <v>Схема подключения теплопотребляющей установки к коллектору источника тепловой энергии</v>
      </c>
      <c r="AA35" s="558"/>
      <c r="AB35" s="558"/>
      <c r="AC35" s="558"/>
      <c r="AD35" s="554"/>
      <c r="AE35" s="554"/>
      <c r="AF35" s="554"/>
      <c r="AG35" s="554"/>
      <c r="AH35" s="554"/>
      <c r="AI35" s="554"/>
      <c r="AJ35" s="554"/>
    </row>
    <row r="36" spans="1:36" s="493" customFormat="1" ht="33.75">
      <c r="A36" s="1277"/>
      <c r="B36" s="1277"/>
      <c r="C36" s="1277"/>
      <c r="D36" s="1277"/>
      <c r="E36" s="1277"/>
      <c r="F36" s="1277">
        <v>1</v>
      </c>
      <c r="G36" s="795"/>
      <c r="H36" s="795"/>
      <c r="I36" s="1277"/>
      <c r="J36" s="1277">
        <v>1</v>
      </c>
      <c r="K36" s="803"/>
      <c r="L36" s="562" t="e">
        <f ca="1">mergeValue(A36) &amp;"."&amp; mergeValue(B36)&amp;"."&amp; mergeValue(C36)&amp;"."&amp; mergeValue(D36)&amp;"."&amp; mergeValue(E36)&amp;"."&amp; mergeValue(F36)</f>
        <v>#NAME?</v>
      </c>
      <c r="M36" s="525" t="s">
        <v>9</v>
      </c>
      <c r="N36" s="615"/>
      <c r="O36" s="1280"/>
      <c r="P36" s="1281"/>
      <c r="Q36" s="1281"/>
      <c r="R36" s="1281"/>
      <c r="S36" s="1281"/>
      <c r="T36" s="1281"/>
      <c r="U36" s="1281"/>
      <c r="V36" s="1282"/>
      <c r="W36" s="1129" t="s">
        <v>720</v>
      </c>
      <c r="X36" s="554"/>
      <c r="Y36" s="558"/>
      <c r="Z36" s="558" t="str">
        <f t="shared" si="0"/>
        <v>Группа потребителей</v>
      </c>
      <c r="AA36" s="558"/>
      <c r="AB36" s="558"/>
      <c r="AC36" s="558"/>
      <c r="AD36" s="554"/>
      <c r="AE36" s="554"/>
      <c r="AF36" s="554"/>
      <c r="AG36" s="554"/>
      <c r="AH36" s="554"/>
      <c r="AI36" s="554"/>
      <c r="AJ36" s="554"/>
    </row>
    <row r="37" spans="1:36" s="493" customFormat="1" ht="122.1" customHeight="1">
      <c r="A37" s="1277"/>
      <c r="B37" s="1277"/>
      <c r="C37" s="1277"/>
      <c r="D37" s="1277"/>
      <c r="E37" s="1277"/>
      <c r="F37" s="1277"/>
      <c r="G37" s="795">
        <v>1</v>
      </c>
      <c r="H37" s="795"/>
      <c r="I37" s="1277"/>
      <c r="J37" s="1277"/>
      <c r="K37" s="803">
        <v>1</v>
      </c>
      <c r="L37" s="562" t="e">
        <f ca="1">mergeValue(A37) &amp;"."&amp; mergeValue(B37)&amp;"."&amp; mergeValue(C37)&amp;"."&amp; mergeValue(D37)&amp;"."&amp; mergeValue(E37)&amp;"."&amp; mergeValue(F37)&amp;"."&amp; mergeValue(G37)</f>
        <v>#NAME?</v>
      </c>
      <c r="M37" s="1016"/>
      <c r="N37" s="615"/>
      <c r="O37" s="532"/>
      <c r="P37" s="532"/>
      <c r="Q37" s="1040"/>
      <c r="R37" s="1284"/>
      <c r="S37" s="1285" t="s">
        <v>83</v>
      </c>
      <c r="T37" s="1284"/>
      <c r="U37" s="1285" t="s">
        <v>83</v>
      </c>
      <c r="V37" s="532"/>
      <c r="W37" s="1295" t="s">
        <v>721</v>
      </c>
      <c r="X37" s="554" t="e">
        <f ca="1">strCheckDate(O38:V38)</f>
        <v>#NAME?</v>
      </c>
      <c r="Y37" s="558"/>
      <c r="Z37" s="558" t="str">
        <f t="shared" si="0"/>
        <v/>
      </c>
      <c r="AA37" s="558"/>
      <c r="AB37" s="558"/>
      <c r="AC37" s="558"/>
      <c r="AD37" s="554"/>
      <c r="AE37" s="554"/>
      <c r="AF37" s="554"/>
      <c r="AG37" s="554"/>
      <c r="AH37" s="554"/>
      <c r="AI37" s="554"/>
      <c r="AJ37" s="554"/>
    </row>
    <row r="38" spans="1:36" s="493" customFormat="1" ht="14.25" hidden="1" customHeight="1">
      <c r="A38" s="1277"/>
      <c r="B38" s="1277"/>
      <c r="C38" s="1277"/>
      <c r="D38" s="1277"/>
      <c r="E38" s="1277"/>
      <c r="F38" s="1277"/>
      <c r="G38" s="795"/>
      <c r="H38" s="795"/>
      <c r="I38" s="1277"/>
      <c r="J38" s="1277"/>
      <c r="K38" s="803"/>
      <c r="L38" s="569"/>
      <c r="M38" s="615"/>
      <c r="N38" s="615"/>
      <c r="O38" s="532"/>
      <c r="P38" s="532"/>
      <c r="Q38" s="553" t="str">
        <f>R37 &amp; "-" &amp; T37</f>
        <v>-</v>
      </c>
      <c r="R38" s="1284"/>
      <c r="S38" s="1285"/>
      <c r="T38" s="1284"/>
      <c r="U38" s="1285"/>
      <c r="V38" s="532"/>
      <c r="W38" s="1296"/>
      <c r="X38" s="554"/>
      <c r="Y38" s="558"/>
      <c r="Z38" s="558" t="str">
        <f t="shared" si="0"/>
        <v/>
      </c>
      <c r="AA38" s="558"/>
      <c r="AB38" s="558"/>
      <c r="AC38" s="558"/>
      <c r="AD38" s="554"/>
      <c r="AE38" s="554"/>
      <c r="AF38" s="554"/>
      <c r="AG38" s="554"/>
      <c r="AH38" s="554"/>
      <c r="AI38" s="554"/>
      <c r="AJ38" s="554"/>
    </row>
    <row r="39" spans="1:36" s="493" customFormat="1" ht="15" customHeight="1">
      <c r="A39" s="1277"/>
      <c r="B39" s="1277"/>
      <c r="C39" s="1277"/>
      <c r="D39" s="1277"/>
      <c r="E39" s="1277"/>
      <c r="F39" s="1277"/>
      <c r="G39" s="797"/>
      <c r="H39" s="795"/>
      <c r="I39" s="1277"/>
      <c r="J39" s="1277"/>
      <c r="K39" s="802"/>
      <c r="L39" s="508"/>
      <c r="M39" s="527" t="s">
        <v>24</v>
      </c>
      <c r="N39" s="534"/>
      <c r="O39" s="534"/>
      <c r="P39" s="534"/>
      <c r="Q39" s="534"/>
      <c r="R39" s="534"/>
      <c r="S39" s="534"/>
      <c r="T39" s="534"/>
      <c r="U39" s="534"/>
      <c r="V39" s="530"/>
      <c r="W39" s="1297"/>
      <c r="X39" s="554"/>
      <c r="Y39" s="558"/>
      <c r="Z39" s="558" t="str">
        <f t="shared" si="0"/>
        <v>Добавить вид теплоносителя (параметры теплоносителя)</v>
      </c>
      <c r="AA39" s="558"/>
      <c r="AB39" s="558"/>
      <c r="AC39" s="558"/>
      <c r="AD39" s="554"/>
      <c r="AE39" s="554"/>
      <c r="AF39" s="554"/>
      <c r="AG39" s="554"/>
      <c r="AH39" s="554"/>
      <c r="AI39" s="554"/>
      <c r="AJ39" s="554"/>
    </row>
    <row r="40" spans="1:36" s="493" customFormat="1" ht="15" customHeight="1">
      <c r="A40" s="1277"/>
      <c r="B40" s="1277"/>
      <c r="C40" s="1277"/>
      <c r="D40" s="1277"/>
      <c r="E40" s="1277"/>
      <c r="F40" s="797"/>
      <c r="G40" s="797"/>
      <c r="H40" s="795"/>
      <c r="I40" s="1277"/>
      <c r="J40" s="797"/>
      <c r="K40" s="802"/>
      <c r="L40" s="508"/>
      <c r="M40" s="526" t="s">
        <v>10</v>
      </c>
      <c r="N40" s="534"/>
      <c r="O40" s="534"/>
      <c r="P40" s="534"/>
      <c r="Q40" s="534"/>
      <c r="R40" s="534"/>
      <c r="S40" s="534"/>
      <c r="T40" s="534"/>
      <c r="U40" s="533"/>
      <c r="V40" s="534"/>
      <c r="W40" s="634"/>
      <c r="X40" s="554"/>
      <c r="Y40" s="558"/>
      <c r="Z40" s="558" t="str">
        <f t="shared" si="0"/>
        <v>Добавить группу потребителей</v>
      </c>
      <c r="AA40" s="558"/>
      <c r="AB40" s="558"/>
      <c r="AC40" s="558"/>
      <c r="AD40" s="554"/>
      <c r="AE40" s="554"/>
      <c r="AF40" s="554"/>
      <c r="AG40" s="554"/>
      <c r="AH40" s="554"/>
      <c r="AI40" s="554"/>
      <c r="AJ40" s="554"/>
    </row>
    <row r="41" spans="1:36" s="493" customFormat="1" ht="15" customHeight="1">
      <c r="A41" s="1277"/>
      <c r="B41" s="1277"/>
      <c r="C41" s="1277"/>
      <c r="D41" s="1277"/>
      <c r="E41" s="801"/>
      <c r="F41" s="797"/>
      <c r="G41" s="797"/>
      <c r="H41" s="797"/>
      <c r="I41" s="793"/>
      <c r="J41" s="790"/>
      <c r="K41" s="800"/>
      <c r="L41" s="508"/>
      <c r="M41" s="521" t="s">
        <v>11</v>
      </c>
      <c r="N41" s="534"/>
      <c r="O41" s="534"/>
      <c r="P41" s="534"/>
      <c r="Q41" s="534"/>
      <c r="R41" s="534"/>
      <c r="S41" s="534"/>
      <c r="T41" s="534"/>
      <c r="U41" s="533"/>
      <c r="V41" s="534"/>
      <c r="W41" s="634"/>
      <c r="X41" s="554"/>
      <c r="Y41" s="558"/>
      <c r="Z41" s="558" t="str">
        <f t="shared" si="0"/>
        <v>Добавить схему подключения</v>
      </c>
      <c r="AA41" s="558"/>
      <c r="AB41" s="558"/>
      <c r="AC41" s="558"/>
      <c r="AD41" s="554"/>
      <c r="AE41" s="554"/>
      <c r="AF41" s="554"/>
      <c r="AG41" s="554"/>
      <c r="AH41" s="554"/>
      <c r="AI41" s="554"/>
      <c r="AJ41" s="554"/>
    </row>
    <row r="42" spans="1:36" s="493" customFormat="1" ht="15" customHeight="1">
      <c r="A42" s="1277"/>
      <c r="B42" s="1277"/>
      <c r="C42" s="1277"/>
      <c r="D42" s="801"/>
      <c r="E42" s="801"/>
      <c r="F42" s="797"/>
      <c r="G42" s="797"/>
      <c r="H42" s="797"/>
      <c r="I42" s="793"/>
      <c r="J42" s="790"/>
      <c r="K42" s="800"/>
      <c r="L42" s="508"/>
      <c r="M42" s="520" t="s">
        <v>16</v>
      </c>
      <c r="N42" s="534"/>
      <c r="O42" s="534"/>
      <c r="P42" s="534"/>
      <c r="Q42" s="534"/>
      <c r="R42" s="534"/>
      <c r="S42" s="534"/>
      <c r="T42" s="534"/>
      <c r="U42" s="533"/>
      <c r="V42" s="534"/>
      <c r="W42" s="634"/>
      <c r="X42" s="554"/>
      <c r="Y42" s="558"/>
      <c r="Z42" s="558" t="str">
        <f t="shared" si="0"/>
        <v>Добавить источник тепловой энергии</v>
      </c>
      <c r="AA42" s="558"/>
      <c r="AB42" s="558"/>
      <c r="AC42" s="558"/>
      <c r="AD42" s="554"/>
      <c r="AE42" s="554"/>
      <c r="AF42" s="554"/>
      <c r="AG42" s="554"/>
      <c r="AH42" s="554"/>
      <c r="AI42" s="554"/>
      <c r="AJ42" s="554"/>
    </row>
    <row r="43" spans="1:36" s="493" customFormat="1" ht="15" customHeight="1">
      <c r="A43" s="1277"/>
      <c r="B43" s="1277"/>
      <c r="C43" s="801"/>
      <c r="D43" s="801"/>
      <c r="E43" s="801"/>
      <c r="F43" s="801"/>
      <c r="G43" s="806"/>
      <c r="H43" s="793"/>
      <c r="I43" s="804"/>
      <c r="J43" s="790"/>
      <c r="K43" s="805"/>
      <c r="L43" s="508"/>
      <c r="M43" s="519" t="s">
        <v>17</v>
      </c>
      <c r="N43" s="534"/>
      <c r="O43" s="534"/>
      <c r="P43" s="534"/>
      <c r="Q43" s="534"/>
      <c r="R43" s="534"/>
      <c r="S43" s="534"/>
      <c r="T43" s="534"/>
      <c r="U43" s="533"/>
      <c r="V43" s="534"/>
      <c r="W43" s="634"/>
      <c r="X43" s="554"/>
      <c r="Y43" s="558"/>
      <c r="Z43" s="558" t="str">
        <f t="shared" si="0"/>
        <v>Добавить наименование системы теплоснабжения</v>
      </c>
      <c r="AA43" s="558"/>
      <c r="AB43" s="558"/>
      <c r="AC43" s="558"/>
      <c r="AD43" s="554"/>
      <c r="AE43" s="554"/>
      <c r="AF43" s="554"/>
      <c r="AG43" s="554"/>
      <c r="AH43" s="554"/>
      <c r="AI43" s="554"/>
      <c r="AJ43" s="554"/>
    </row>
    <row r="44" spans="1:36" s="493" customFormat="1" ht="15" customHeight="1">
      <c r="A44" s="1277"/>
      <c r="B44" s="801"/>
      <c r="C44" s="801"/>
      <c r="D44" s="801"/>
      <c r="E44" s="801"/>
      <c r="F44" s="801"/>
      <c r="G44" s="806"/>
      <c r="H44" s="793"/>
      <c r="I44" s="793"/>
      <c r="J44" s="790"/>
      <c r="K44" s="800"/>
      <c r="L44" s="508"/>
      <c r="M44" s="528" t="s">
        <v>18</v>
      </c>
      <c r="N44" s="534"/>
      <c r="O44" s="534"/>
      <c r="P44" s="534"/>
      <c r="Q44" s="534"/>
      <c r="R44" s="534"/>
      <c r="S44" s="534"/>
      <c r="T44" s="534"/>
      <c r="U44" s="533"/>
      <c r="V44" s="534"/>
      <c r="W44" s="634"/>
      <c r="X44" s="554"/>
      <c r="Y44" s="558"/>
      <c r="Z44" s="558" t="str">
        <f t="shared" si="0"/>
        <v>Добавить территорию действия тарифа</v>
      </c>
      <c r="AA44" s="558"/>
      <c r="AB44" s="558"/>
      <c r="AC44" s="558"/>
      <c r="AD44" s="554"/>
      <c r="AE44" s="554"/>
      <c r="AF44" s="554"/>
      <c r="AG44" s="554"/>
      <c r="AH44" s="554"/>
      <c r="AI44" s="554"/>
      <c r="AJ44" s="554"/>
    </row>
    <row r="45" spans="1:36" s="492" customFormat="1" ht="15" customHeight="1">
      <c r="A45" s="789"/>
      <c r="B45" s="789"/>
      <c r="C45" s="789"/>
      <c r="D45" s="789"/>
      <c r="E45" s="789"/>
      <c r="F45" s="789"/>
      <c r="G45" s="789"/>
      <c r="H45" s="789"/>
      <c r="I45" s="789"/>
      <c r="J45" s="789"/>
      <c r="K45" s="789"/>
      <c r="L45" s="462"/>
      <c r="M45" s="535" t="s">
        <v>308</v>
      </c>
      <c r="N45" s="534"/>
      <c r="O45" s="534"/>
      <c r="P45" s="534"/>
      <c r="Q45" s="534"/>
      <c r="R45" s="534"/>
      <c r="S45" s="534"/>
      <c r="T45" s="534"/>
      <c r="U45" s="533"/>
      <c r="V45" s="534"/>
      <c r="W45" s="634"/>
      <c r="X45" s="556"/>
      <c r="Y45" s="556"/>
      <c r="Z45" s="556"/>
      <c r="AA45" s="556"/>
      <c r="AB45" s="556"/>
      <c r="AC45" s="556"/>
      <c r="AD45" s="556"/>
      <c r="AE45" s="556"/>
      <c r="AF45" s="556"/>
      <c r="AG45" s="556"/>
      <c r="AH45" s="556"/>
    </row>
    <row r="46" spans="1:36" ht="18.75" customHeight="1">
      <c r="X46" s="196"/>
      <c r="Y46" s="196"/>
      <c r="Z46" s="196"/>
      <c r="AA46" s="196"/>
      <c r="AB46" s="196"/>
      <c r="AC46" s="196"/>
      <c r="AD46" s="196"/>
      <c r="AE46" s="196"/>
      <c r="AF46" s="196"/>
      <c r="AG46" s="196"/>
      <c r="AH46" s="196"/>
      <c r="AI46" s="196"/>
      <c r="AJ46" s="196"/>
    </row>
    <row r="47" spans="1:36" s="34" customFormat="1" ht="17.100000000000001" customHeight="1">
      <c r="A47" s="34" t="s">
        <v>12</v>
      </c>
      <c r="C47" s="34" t="s">
        <v>48</v>
      </c>
      <c r="U47" s="151"/>
      <c r="X47" s="209"/>
      <c r="Y47" s="209"/>
      <c r="Z47" s="209"/>
      <c r="AA47" s="209"/>
      <c r="AB47" s="209"/>
      <c r="AC47" s="209"/>
      <c r="AD47" s="209"/>
      <c r="AE47" s="209"/>
      <c r="AF47" s="209"/>
      <c r="AG47" s="209"/>
      <c r="AH47" s="209"/>
      <c r="AI47" s="209"/>
      <c r="AJ47" s="209"/>
    </row>
    <row r="48" spans="1:36" ht="17.100000000000001" customHeight="1">
      <c r="L48" s="439"/>
      <c r="M48" s="439"/>
      <c r="N48" s="439"/>
      <c r="O48" s="439"/>
      <c r="P48" s="439"/>
      <c r="Q48" s="439"/>
      <c r="R48" s="439"/>
      <c r="S48" s="439"/>
      <c r="T48" s="439"/>
      <c r="U48" s="439"/>
      <c r="V48" s="439"/>
      <c r="W48" s="439"/>
      <c r="X48" s="196"/>
      <c r="Y48" s="196"/>
      <c r="Z48" s="196"/>
      <c r="AA48" s="196"/>
      <c r="AB48" s="196"/>
      <c r="AC48" s="196"/>
      <c r="AD48" s="196"/>
      <c r="AE48" s="196"/>
      <c r="AF48" s="196"/>
      <c r="AG48" s="196"/>
      <c r="AH48" s="196"/>
      <c r="AI48" s="196"/>
      <c r="AJ48" s="196"/>
    </row>
    <row r="49" spans="1:36" s="493" customFormat="1" ht="22.5">
      <c r="A49" s="1277">
        <v>1</v>
      </c>
      <c r="B49" s="813"/>
      <c r="C49" s="813"/>
      <c r="D49" s="813"/>
      <c r="E49" s="814"/>
      <c r="F49" s="815"/>
      <c r="G49" s="815"/>
      <c r="H49" s="815"/>
      <c r="I49" s="816"/>
      <c r="J49" s="811"/>
      <c r="K49" s="818"/>
      <c r="L49" s="562" t="e">
        <f ca="1">mergeValue(A49)</f>
        <v>#NAME?</v>
      </c>
      <c r="M49" s="610" t="s">
        <v>19</v>
      </c>
      <c r="N49" s="615"/>
      <c r="O49" s="1375"/>
      <c r="P49" s="1376"/>
      <c r="Q49" s="1376"/>
      <c r="R49" s="1376"/>
      <c r="S49" s="1376"/>
      <c r="T49" s="1376"/>
      <c r="U49" s="1376"/>
      <c r="V49" s="1377"/>
      <c r="W49" s="1129" t="s">
        <v>718</v>
      </c>
      <c r="X49" s="554"/>
      <c r="Y49" s="558"/>
      <c r="Z49" s="558" t="str">
        <f t="shared" ref="Z49:Z62" si="1">IF(M49="","",M49 )</f>
        <v>Наименование тарифа</v>
      </c>
      <c r="AA49" s="558"/>
      <c r="AB49" s="558"/>
      <c r="AC49" s="558"/>
      <c r="AD49" s="554"/>
      <c r="AE49" s="554"/>
      <c r="AF49" s="554"/>
      <c r="AG49" s="554"/>
      <c r="AH49" s="554"/>
      <c r="AI49" s="554"/>
      <c r="AJ49" s="554"/>
    </row>
    <row r="50" spans="1:36" s="493" customFormat="1" ht="22.5">
      <c r="A50" s="1277"/>
      <c r="B50" s="1277">
        <v>1</v>
      </c>
      <c r="C50" s="813"/>
      <c r="D50" s="813"/>
      <c r="E50" s="815"/>
      <c r="F50" s="815"/>
      <c r="G50" s="815"/>
      <c r="H50" s="815"/>
      <c r="I50" s="810"/>
      <c r="J50" s="809"/>
      <c r="K50" s="812"/>
      <c r="L50" s="562" t="e">
        <f ca="1">mergeValue(A50) &amp;"."&amp; mergeValue(B50)</f>
        <v>#NAME?</v>
      </c>
      <c r="M50" s="516" t="s">
        <v>15</v>
      </c>
      <c r="N50" s="615"/>
      <c r="O50" s="1375"/>
      <c r="P50" s="1376"/>
      <c r="Q50" s="1376"/>
      <c r="R50" s="1376"/>
      <c r="S50" s="1376"/>
      <c r="T50" s="1376"/>
      <c r="U50" s="1376"/>
      <c r="V50" s="1377"/>
      <c r="W50" s="1129" t="s">
        <v>459</v>
      </c>
      <c r="X50" s="554"/>
      <c r="Y50" s="558"/>
      <c r="Z50" s="558" t="str">
        <f t="shared" si="1"/>
        <v>Территория действия тарифа</v>
      </c>
      <c r="AA50" s="558"/>
      <c r="AB50" s="558"/>
      <c r="AC50" s="558"/>
      <c r="AD50" s="554"/>
      <c r="AE50" s="554"/>
      <c r="AF50" s="554"/>
      <c r="AG50" s="554"/>
      <c r="AH50" s="554"/>
      <c r="AI50" s="554"/>
      <c r="AJ50" s="554"/>
    </row>
    <row r="51" spans="1:36" s="493" customFormat="1" ht="22.5">
      <c r="A51" s="1277"/>
      <c r="B51" s="1277"/>
      <c r="C51" s="1277">
        <v>1</v>
      </c>
      <c r="D51" s="813"/>
      <c r="E51" s="815"/>
      <c r="F51" s="815"/>
      <c r="G51" s="815"/>
      <c r="H51" s="815"/>
      <c r="I51" s="817"/>
      <c r="J51" s="809"/>
      <c r="K51" s="812"/>
      <c r="L51" s="562" t="e">
        <f ca="1">mergeValue(A51) &amp;"."&amp; mergeValue(B51)&amp;"."&amp; mergeValue(C51)</f>
        <v>#NAME?</v>
      </c>
      <c r="M51" s="517" t="s">
        <v>7</v>
      </c>
      <c r="N51" s="615"/>
      <c r="O51" s="1375"/>
      <c r="P51" s="1376"/>
      <c r="Q51" s="1376"/>
      <c r="R51" s="1376"/>
      <c r="S51" s="1376"/>
      <c r="T51" s="1376"/>
      <c r="U51" s="1376"/>
      <c r="V51" s="1377"/>
      <c r="W51" s="1129" t="s">
        <v>600</v>
      </c>
      <c r="X51" s="554"/>
      <c r="Y51" s="558"/>
      <c r="Z51" s="558" t="str">
        <f t="shared" si="1"/>
        <v xml:space="preserve">Наименование системы теплоснабжения </v>
      </c>
      <c r="AA51" s="558"/>
      <c r="AB51" s="558"/>
      <c r="AC51" s="558"/>
      <c r="AD51" s="554"/>
      <c r="AE51" s="554"/>
      <c r="AF51" s="554"/>
      <c r="AG51" s="554"/>
      <c r="AH51" s="554"/>
      <c r="AI51" s="554"/>
      <c r="AJ51" s="554"/>
    </row>
    <row r="52" spans="1:36" s="493" customFormat="1" ht="22.5">
      <c r="A52" s="1277"/>
      <c r="B52" s="1277"/>
      <c r="C52" s="1277"/>
      <c r="D52" s="1277">
        <v>1</v>
      </c>
      <c r="E52" s="815"/>
      <c r="F52" s="815"/>
      <c r="G52" s="815"/>
      <c r="H52" s="815"/>
      <c r="I52" s="817"/>
      <c r="J52" s="809"/>
      <c r="K52" s="812"/>
      <c r="L52" s="562" t="e">
        <f ca="1">mergeValue(A52) &amp;"."&amp; mergeValue(B52)&amp;"."&amp; mergeValue(C52)&amp;"."&amp; mergeValue(D52)</f>
        <v>#NAME?</v>
      </c>
      <c r="M52" s="518" t="s">
        <v>21</v>
      </c>
      <c r="N52" s="615"/>
      <c r="O52" s="1375"/>
      <c r="P52" s="1376"/>
      <c r="Q52" s="1376"/>
      <c r="R52" s="1376"/>
      <c r="S52" s="1376"/>
      <c r="T52" s="1376"/>
      <c r="U52" s="1376"/>
      <c r="V52" s="1377"/>
      <c r="W52" s="1129" t="s">
        <v>601</v>
      </c>
      <c r="X52" s="554"/>
      <c r="Y52" s="558"/>
      <c r="Z52" s="558" t="str">
        <f t="shared" si="1"/>
        <v xml:space="preserve">Источник тепловой энергии  </v>
      </c>
      <c r="AA52" s="558"/>
      <c r="AB52" s="558"/>
      <c r="AC52" s="558"/>
      <c r="AD52" s="554"/>
      <c r="AE52" s="554"/>
      <c r="AF52" s="554"/>
      <c r="AG52" s="554"/>
      <c r="AH52" s="554"/>
      <c r="AI52" s="554"/>
      <c r="AJ52" s="554"/>
    </row>
    <row r="53" spans="1:36" s="493" customFormat="1" ht="78.75">
      <c r="A53" s="1277"/>
      <c r="B53" s="1277"/>
      <c r="C53" s="1277"/>
      <c r="D53" s="1277"/>
      <c r="E53" s="1277">
        <v>1</v>
      </c>
      <c r="F53" s="815"/>
      <c r="G53" s="815"/>
      <c r="H53" s="813">
        <v>1</v>
      </c>
      <c r="I53" s="1277">
        <v>1</v>
      </c>
      <c r="J53" s="815"/>
      <c r="K53" s="820"/>
      <c r="L53" s="562" t="e">
        <f ca="1">mergeValue(A53) &amp;"."&amp; mergeValue(B53)&amp;"."&amp; mergeValue(C53)&amp;"."&amp; mergeValue(D53)&amp;"."&amp; mergeValue(E53)</f>
        <v>#NAME?</v>
      </c>
      <c r="M53" s="524" t="s">
        <v>8</v>
      </c>
      <c r="N53" s="615"/>
      <c r="O53" s="1280"/>
      <c r="P53" s="1281"/>
      <c r="Q53" s="1281"/>
      <c r="R53" s="1281"/>
      <c r="S53" s="1281"/>
      <c r="T53" s="1281"/>
      <c r="U53" s="1281"/>
      <c r="V53" s="1282"/>
      <c r="W53" s="1129" t="s">
        <v>719</v>
      </c>
      <c r="X53" s="554"/>
      <c r="Y53" s="558"/>
      <c r="Z53" s="558" t="str">
        <f t="shared" si="1"/>
        <v>Схема подключения теплопотребляющей установки к коллектору источника тепловой энергии</v>
      </c>
      <c r="AA53" s="558"/>
      <c r="AB53" s="558"/>
      <c r="AC53" s="558"/>
      <c r="AD53" s="554"/>
      <c r="AE53" s="554"/>
      <c r="AF53" s="554"/>
      <c r="AG53" s="554"/>
      <c r="AH53" s="554"/>
      <c r="AI53" s="554"/>
      <c r="AJ53" s="554"/>
    </row>
    <row r="54" spans="1:36" s="493" customFormat="1" ht="33.75">
      <c r="A54" s="1277"/>
      <c r="B54" s="1277"/>
      <c r="C54" s="1277"/>
      <c r="D54" s="1277"/>
      <c r="E54" s="1277"/>
      <c r="F54" s="1277">
        <v>1</v>
      </c>
      <c r="G54" s="813"/>
      <c r="H54" s="813"/>
      <c r="I54" s="1277"/>
      <c r="J54" s="1277">
        <v>1</v>
      </c>
      <c r="K54" s="821"/>
      <c r="L54" s="562" t="e">
        <f ca="1">mergeValue(A54) &amp;"."&amp; mergeValue(B54)&amp;"."&amp; mergeValue(C54)&amp;"."&amp; mergeValue(D54)&amp;"."&amp; mergeValue(E54)&amp;"."&amp; mergeValue(F54)</f>
        <v>#NAME?</v>
      </c>
      <c r="M54" s="525" t="s">
        <v>9</v>
      </c>
      <c r="N54" s="615"/>
      <c r="O54" s="1280"/>
      <c r="P54" s="1281"/>
      <c r="Q54" s="1281"/>
      <c r="R54" s="1281"/>
      <c r="S54" s="1281"/>
      <c r="T54" s="1281"/>
      <c r="U54" s="1281"/>
      <c r="V54" s="1282"/>
      <c r="W54" s="1129" t="s">
        <v>720</v>
      </c>
      <c r="X54" s="554"/>
      <c r="Y54" s="558"/>
      <c r="Z54" s="558" t="str">
        <f t="shared" si="1"/>
        <v>Группа потребителей</v>
      </c>
      <c r="AA54" s="558"/>
      <c r="AB54" s="558"/>
      <c r="AC54" s="558"/>
      <c r="AD54" s="554"/>
      <c r="AE54" s="554"/>
      <c r="AF54" s="554"/>
      <c r="AG54" s="554"/>
      <c r="AH54" s="554"/>
      <c r="AI54" s="554"/>
      <c r="AJ54" s="554"/>
    </row>
    <row r="55" spans="1:36" s="493" customFormat="1" ht="122.1" customHeight="1">
      <c r="A55" s="1277"/>
      <c r="B55" s="1277"/>
      <c r="C55" s="1277"/>
      <c r="D55" s="1277"/>
      <c r="E55" s="1277"/>
      <c r="F55" s="1277"/>
      <c r="G55" s="813">
        <v>1</v>
      </c>
      <c r="H55" s="813"/>
      <c r="I55" s="1277"/>
      <c r="J55" s="1277"/>
      <c r="K55" s="821">
        <v>1</v>
      </c>
      <c r="L55" s="562" t="e">
        <f ca="1">mergeValue(A55) &amp;"."&amp; mergeValue(B55)&amp;"."&amp; mergeValue(C55)&amp;"."&amp; mergeValue(D55)&amp;"."&amp; mergeValue(E55)&amp;"."&amp; mergeValue(F55)&amp;"."&amp; mergeValue(G55)</f>
        <v>#NAME?</v>
      </c>
      <c r="M55" s="1016"/>
      <c r="N55" s="615"/>
      <c r="O55" s="532"/>
      <c r="P55" s="532"/>
      <c r="Q55" s="1040"/>
      <c r="R55" s="1284"/>
      <c r="S55" s="1285" t="s">
        <v>83</v>
      </c>
      <c r="T55" s="1284"/>
      <c r="U55" s="1285" t="s">
        <v>83</v>
      </c>
      <c r="V55" s="532"/>
      <c r="W55" s="1295" t="s">
        <v>721</v>
      </c>
      <c r="X55" s="554" t="e">
        <f ca="1">strCheckDate(O56:V56)</f>
        <v>#NAME?</v>
      </c>
      <c r="Y55" s="558"/>
      <c r="Z55" s="558" t="str">
        <f t="shared" si="1"/>
        <v/>
      </c>
      <c r="AA55" s="558"/>
      <c r="AB55" s="558"/>
      <c r="AC55" s="558"/>
      <c r="AD55" s="554"/>
      <c r="AE55" s="554"/>
      <c r="AF55" s="554"/>
      <c r="AG55" s="554"/>
      <c r="AH55" s="554"/>
      <c r="AI55" s="554"/>
      <c r="AJ55" s="554"/>
    </row>
    <row r="56" spans="1:36" s="493" customFormat="1" ht="14.25" hidden="1" customHeight="1">
      <c r="A56" s="1277"/>
      <c r="B56" s="1277"/>
      <c r="C56" s="1277"/>
      <c r="D56" s="1277"/>
      <c r="E56" s="1277"/>
      <c r="F56" s="1277"/>
      <c r="G56" s="813"/>
      <c r="H56" s="813"/>
      <c r="I56" s="1277"/>
      <c r="J56" s="1277"/>
      <c r="K56" s="821"/>
      <c r="L56" s="569"/>
      <c r="M56" s="615"/>
      <c r="N56" s="615"/>
      <c r="O56" s="532"/>
      <c r="P56" s="532"/>
      <c r="Q56" s="553" t="str">
        <f>R55 &amp; "-" &amp; T55</f>
        <v>-</v>
      </c>
      <c r="R56" s="1284"/>
      <c r="S56" s="1285"/>
      <c r="T56" s="1284"/>
      <c r="U56" s="1285"/>
      <c r="V56" s="532"/>
      <c r="W56" s="1296"/>
      <c r="X56" s="554"/>
      <c r="Y56" s="558"/>
      <c r="Z56" s="558" t="str">
        <f t="shared" si="1"/>
        <v/>
      </c>
      <c r="AA56" s="558"/>
      <c r="AB56" s="558"/>
      <c r="AC56" s="558"/>
      <c r="AD56" s="554"/>
      <c r="AE56" s="554"/>
      <c r="AF56" s="554"/>
      <c r="AG56" s="554"/>
      <c r="AH56" s="554"/>
      <c r="AI56" s="554"/>
      <c r="AJ56" s="554"/>
    </row>
    <row r="57" spans="1:36" s="493" customFormat="1" ht="15" customHeight="1">
      <c r="A57" s="1277"/>
      <c r="B57" s="1277"/>
      <c r="C57" s="1277"/>
      <c r="D57" s="1277"/>
      <c r="E57" s="1277"/>
      <c r="F57" s="1277"/>
      <c r="G57" s="815"/>
      <c r="H57" s="813"/>
      <c r="I57" s="1277"/>
      <c r="J57" s="1277"/>
      <c r="K57" s="820"/>
      <c r="L57" s="508"/>
      <c r="M57" s="527" t="s">
        <v>24</v>
      </c>
      <c r="N57" s="534"/>
      <c r="O57" s="534"/>
      <c r="P57" s="534"/>
      <c r="Q57" s="534"/>
      <c r="R57" s="534"/>
      <c r="S57" s="534"/>
      <c r="T57" s="534"/>
      <c r="U57" s="534"/>
      <c r="V57" s="530"/>
      <c r="W57" s="1297"/>
      <c r="X57" s="554"/>
      <c r="Y57" s="558"/>
      <c r="Z57" s="558" t="str">
        <f t="shared" si="1"/>
        <v>Добавить вид теплоносителя (параметры теплоносителя)</v>
      </c>
      <c r="AA57" s="558"/>
      <c r="AB57" s="558"/>
      <c r="AC57" s="558"/>
      <c r="AD57" s="554"/>
      <c r="AE57" s="554"/>
      <c r="AF57" s="554"/>
      <c r="AG57" s="554"/>
      <c r="AH57" s="554"/>
      <c r="AI57" s="554"/>
      <c r="AJ57" s="554"/>
    </row>
    <row r="58" spans="1:36" s="493" customFormat="1" ht="15" customHeight="1">
      <c r="A58" s="1277"/>
      <c r="B58" s="1277"/>
      <c r="C58" s="1277"/>
      <c r="D58" s="1277"/>
      <c r="E58" s="1277"/>
      <c r="F58" s="815"/>
      <c r="G58" s="815"/>
      <c r="H58" s="813"/>
      <c r="I58" s="1277"/>
      <c r="J58" s="815"/>
      <c r="K58" s="820"/>
      <c r="L58" s="508"/>
      <c r="M58" s="526" t="s">
        <v>10</v>
      </c>
      <c r="N58" s="534"/>
      <c r="O58" s="534"/>
      <c r="P58" s="534"/>
      <c r="Q58" s="534"/>
      <c r="R58" s="534"/>
      <c r="S58" s="534"/>
      <c r="T58" s="534"/>
      <c r="U58" s="533"/>
      <c r="V58" s="534"/>
      <c r="W58" s="634"/>
      <c r="X58" s="554"/>
      <c r="Y58" s="558"/>
      <c r="Z58" s="558" t="str">
        <f t="shared" si="1"/>
        <v>Добавить группу потребителей</v>
      </c>
      <c r="AA58" s="558"/>
      <c r="AB58" s="558"/>
      <c r="AC58" s="558"/>
      <c r="AD58" s="554"/>
      <c r="AE58" s="554"/>
      <c r="AF58" s="554"/>
      <c r="AG58" s="554"/>
      <c r="AH58" s="554"/>
      <c r="AI58" s="554"/>
      <c r="AJ58" s="554"/>
    </row>
    <row r="59" spans="1:36" s="493" customFormat="1" ht="15" customHeight="1">
      <c r="A59" s="1277"/>
      <c r="B59" s="1277"/>
      <c r="C59" s="1277"/>
      <c r="D59" s="1277"/>
      <c r="E59" s="819"/>
      <c r="F59" s="815"/>
      <c r="G59" s="815"/>
      <c r="H59" s="815"/>
      <c r="I59" s="811"/>
      <c r="J59" s="808"/>
      <c r="K59" s="818"/>
      <c r="L59" s="508"/>
      <c r="M59" s="521" t="s">
        <v>11</v>
      </c>
      <c r="N59" s="534"/>
      <c r="O59" s="534"/>
      <c r="P59" s="534"/>
      <c r="Q59" s="534"/>
      <c r="R59" s="534"/>
      <c r="S59" s="534"/>
      <c r="T59" s="534"/>
      <c r="U59" s="533"/>
      <c r="V59" s="534"/>
      <c r="W59" s="634"/>
      <c r="X59" s="554"/>
      <c r="Y59" s="558"/>
      <c r="Z59" s="558" t="str">
        <f t="shared" si="1"/>
        <v>Добавить схему подключения</v>
      </c>
      <c r="AA59" s="558"/>
      <c r="AB59" s="558"/>
      <c r="AC59" s="558"/>
      <c r="AD59" s="554"/>
      <c r="AE59" s="554"/>
      <c r="AF59" s="554"/>
      <c r="AG59" s="554"/>
      <c r="AH59" s="554"/>
      <c r="AI59" s="554"/>
      <c r="AJ59" s="554"/>
    </row>
    <row r="60" spans="1:36" s="493" customFormat="1" ht="15" customHeight="1">
      <c r="A60" s="1277"/>
      <c r="B60" s="1277"/>
      <c r="C60" s="1277"/>
      <c r="D60" s="819"/>
      <c r="E60" s="819"/>
      <c r="F60" s="815"/>
      <c r="G60" s="815"/>
      <c r="H60" s="815"/>
      <c r="I60" s="811"/>
      <c r="J60" s="808"/>
      <c r="K60" s="818"/>
      <c r="L60" s="508"/>
      <c r="M60" s="520" t="s">
        <v>16</v>
      </c>
      <c r="N60" s="534"/>
      <c r="O60" s="534"/>
      <c r="P60" s="534"/>
      <c r="Q60" s="534"/>
      <c r="R60" s="534"/>
      <c r="S60" s="534"/>
      <c r="T60" s="534"/>
      <c r="U60" s="533"/>
      <c r="V60" s="534"/>
      <c r="W60" s="634"/>
      <c r="X60" s="554"/>
      <c r="Y60" s="558"/>
      <c r="Z60" s="558" t="str">
        <f t="shared" si="1"/>
        <v>Добавить источник тепловой энергии</v>
      </c>
      <c r="AA60" s="558"/>
      <c r="AB60" s="558"/>
      <c r="AC60" s="558"/>
      <c r="AD60" s="554"/>
      <c r="AE60" s="554"/>
      <c r="AF60" s="554"/>
      <c r="AG60" s="554"/>
      <c r="AH60" s="554"/>
      <c r="AI60" s="554"/>
      <c r="AJ60" s="554"/>
    </row>
    <row r="61" spans="1:36" s="493" customFormat="1" ht="15" customHeight="1">
      <c r="A61" s="1277"/>
      <c r="B61" s="1277"/>
      <c r="C61" s="819"/>
      <c r="D61" s="819"/>
      <c r="E61" s="819"/>
      <c r="F61" s="819"/>
      <c r="G61" s="824"/>
      <c r="H61" s="811"/>
      <c r="I61" s="822"/>
      <c r="J61" s="808"/>
      <c r="K61" s="823"/>
      <c r="L61" s="508"/>
      <c r="M61" s="519" t="s">
        <v>17</v>
      </c>
      <c r="N61" s="534"/>
      <c r="O61" s="534"/>
      <c r="P61" s="534"/>
      <c r="Q61" s="534"/>
      <c r="R61" s="534"/>
      <c r="S61" s="534"/>
      <c r="T61" s="534"/>
      <c r="U61" s="533"/>
      <c r="V61" s="534"/>
      <c r="W61" s="634"/>
      <c r="X61" s="554"/>
      <c r="Y61" s="558"/>
      <c r="Z61" s="558" t="str">
        <f t="shared" si="1"/>
        <v>Добавить наименование системы теплоснабжения</v>
      </c>
      <c r="AA61" s="558"/>
      <c r="AB61" s="558"/>
      <c r="AC61" s="558"/>
      <c r="AD61" s="554"/>
      <c r="AE61" s="554"/>
      <c r="AF61" s="554"/>
      <c r="AG61" s="554"/>
      <c r="AH61" s="554"/>
      <c r="AI61" s="554"/>
      <c r="AJ61" s="554"/>
    </row>
    <row r="62" spans="1:36" s="493" customFormat="1" ht="15" customHeight="1">
      <c r="A62" s="1277"/>
      <c r="B62" s="819"/>
      <c r="C62" s="819"/>
      <c r="D62" s="819"/>
      <c r="E62" s="819"/>
      <c r="F62" s="819"/>
      <c r="G62" s="824"/>
      <c r="H62" s="811"/>
      <c r="I62" s="811"/>
      <c r="J62" s="808"/>
      <c r="K62" s="818"/>
      <c r="L62" s="508"/>
      <c r="M62" s="528" t="s">
        <v>18</v>
      </c>
      <c r="N62" s="534"/>
      <c r="O62" s="534"/>
      <c r="P62" s="534"/>
      <c r="Q62" s="534"/>
      <c r="R62" s="534"/>
      <c r="S62" s="534"/>
      <c r="T62" s="534"/>
      <c r="U62" s="533"/>
      <c r="V62" s="534"/>
      <c r="W62" s="634"/>
      <c r="X62" s="554"/>
      <c r="Y62" s="558"/>
      <c r="Z62" s="558" t="str">
        <f t="shared" si="1"/>
        <v>Добавить территорию действия тарифа</v>
      </c>
      <c r="AA62" s="558"/>
      <c r="AB62" s="558"/>
      <c r="AC62" s="558"/>
      <c r="AD62" s="554"/>
      <c r="AE62" s="554"/>
      <c r="AF62" s="554"/>
      <c r="AG62" s="554"/>
      <c r="AH62" s="554"/>
      <c r="AI62" s="554"/>
      <c r="AJ62" s="554"/>
    </row>
    <row r="63" spans="1:36" s="492" customFormat="1" ht="15" customHeight="1">
      <c r="A63" s="807"/>
      <c r="B63" s="807"/>
      <c r="C63" s="807"/>
      <c r="D63" s="807"/>
      <c r="E63" s="807"/>
      <c r="F63" s="807"/>
      <c r="G63" s="807"/>
      <c r="H63" s="807"/>
      <c r="I63" s="807"/>
      <c r="J63" s="807"/>
      <c r="K63" s="807"/>
      <c r="L63" s="462"/>
      <c r="M63" s="535" t="s">
        <v>308</v>
      </c>
      <c r="N63" s="534"/>
      <c r="O63" s="534"/>
      <c r="P63" s="534"/>
      <c r="Q63" s="534"/>
      <c r="R63" s="534"/>
      <c r="S63" s="534"/>
      <c r="T63" s="534"/>
      <c r="U63" s="533"/>
      <c r="V63" s="728"/>
      <c r="W63" s="728"/>
      <c r="X63" s="728"/>
      <c r="Y63" s="728"/>
      <c r="Z63" s="728"/>
      <c r="AA63" s="728"/>
      <c r="AB63" s="727"/>
      <c r="AC63" s="728"/>
      <c r="AD63" s="634"/>
      <c r="AE63" s="556"/>
      <c r="AF63" s="556"/>
      <c r="AG63" s="556"/>
      <c r="AH63" s="556"/>
    </row>
    <row r="64" spans="1:36" ht="18.75" customHeight="1">
      <c r="X64" s="196"/>
      <c r="Y64" s="196"/>
      <c r="Z64" s="196"/>
      <c r="AA64" s="196"/>
      <c r="AB64" s="196"/>
      <c r="AC64" s="196"/>
      <c r="AD64" s="196"/>
      <c r="AE64" s="196"/>
      <c r="AF64" s="196"/>
      <c r="AG64" s="196"/>
      <c r="AH64" s="196"/>
      <c r="AI64" s="196"/>
      <c r="AJ64" s="196"/>
    </row>
    <row r="65" spans="1:36" s="34" customFormat="1" ht="17.100000000000001" customHeight="1">
      <c r="A65" s="34" t="s">
        <v>12</v>
      </c>
      <c r="C65" s="34" t="s">
        <v>49</v>
      </c>
      <c r="V65" s="151"/>
      <c r="X65" s="209"/>
      <c r="Y65" s="209"/>
      <c r="Z65" s="209"/>
      <c r="AA65" s="209"/>
      <c r="AB65" s="209"/>
      <c r="AC65" s="209"/>
      <c r="AD65" s="209"/>
      <c r="AE65" s="209"/>
      <c r="AF65" s="209"/>
      <c r="AG65" s="209"/>
      <c r="AH65" s="209"/>
      <c r="AI65" s="209"/>
      <c r="AJ65" s="209"/>
    </row>
    <row r="66" spans="1:36" ht="17.100000000000001" customHeight="1">
      <c r="L66" s="116"/>
      <c r="M66" s="116"/>
      <c r="N66" s="116"/>
      <c r="O66" s="116"/>
      <c r="P66" s="116"/>
      <c r="Q66" s="116"/>
      <c r="R66" s="116"/>
      <c r="S66" s="116"/>
      <c r="T66" s="116"/>
      <c r="U66" s="116"/>
      <c r="V66" s="116"/>
      <c r="W66" s="116"/>
      <c r="X66" s="196"/>
      <c r="Y66" s="196"/>
      <c r="Z66" s="196"/>
      <c r="AA66" s="196"/>
      <c r="AB66" s="196"/>
      <c r="AC66" s="196"/>
      <c r="AD66" s="196"/>
      <c r="AE66" s="196"/>
      <c r="AF66" s="196"/>
      <c r="AG66" s="196"/>
      <c r="AH66" s="196"/>
      <c r="AI66" s="196"/>
      <c r="AJ66" s="196"/>
    </row>
    <row r="67" spans="1:36" s="493" customFormat="1" ht="22.5">
      <c r="A67" s="1277">
        <v>1</v>
      </c>
      <c r="B67" s="831"/>
      <c r="C67" s="831"/>
      <c r="D67" s="831"/>
      <c r="E67" s="832"/>
      <c r="F67" s="833"/>
      <c r="G67" s="833"/>
      <c r="H67" s="833"/>
      <c r="I67" s="834"/>
      <c r="J67" s="829"/>
      <c r="K67" s="836"/>
      <c r="L67" s="562" t="e">
        <f ca="1">mergeValue(A67)</f>
        <v>#NAME?</v>
      </c>
      <c r="M67" s="610" t="s">
        <v>19</v>
      </c>
      <c r="N67" s="615"/>
      <c r="O67" s="1375"/>
      <c r="P67" s="1376"/>
      <c r="Q67" s="1376"/>
      <c r="R67" s="1376"/>
      <c r="S67" s="1376"/>
      <c r="T67" s="1376"/>
      <c r="U67" s="1376"/>
      <c r="V67" s="1377"/>
      <c r="W67" s="1129" t="s">
        <v>718</v>
      </c>
      <c r="X67" s="554"/>
      <c r="Y67" s="558"/>
      <c r="Z67" s="558" t="str">
        <f t="shared" ref="Z67:Z80" si="2">IF(M67="","",M67 )</f>
        <v>Наименование тарифа</v>
      </c>
      <c r="AA67" s="558"/>
      <c r="AB67" s="558"/>
      <c r="AC67" s="558"/>
      <c r="AD67" s="554"/>
      <c r="AE67" s="554"/>
      <c r="AF67" s="554"/>
      <c r="AG67" s="554"/>
      <c r="AH67" s="554"/>
      <c r="AI67" s="554"/>
      <c r="AJ67" s="554"/>
    </row>
    <row r="68" spans="1:36" s="493" customFormat="1" ht="22.5">
      <c r="A68" s="1277"/>
      <c r="B68" s="1277">
        <v>1</v>
      </c>
      <c r="C68" s="831"/>
      <c r="D68" s="831"/>
      <c r="E68" s="833"/>
      <c r="F68" s="833"/>
      <c r="G68" s="833"/>
      <c r="H68" s="833"/>
      <c r="I68" s="828"/>
      <c r="J68" s="827"/>
      <c r="K68" s="830"/>
      <c r="L68" s="562" t="e">
        <f ca="1">mergeValue(A68) &amp;"."&amp; mergeValue(B68)</f>
        <v>#NAME?</v>
      </c>
      <c r="M68" s="516" t="s">
        <v>15</v>
      </c>
      <c r="N68" s="615"/>
      <c r="O68" s="1375"/>
      <c r="P68" s="1376"/>
      <c r="Q68" s="1376"/>
      <c r="R68" s="1376"/>
      <c r="S68" s="1376"/>
      <c r="T68" s="1376"/>
      <c r="U68" s="1376"/>
      <c r="V68" s="1377"/>
      <c r="W68" s="1129" t="s">
        <v>459</v>
      </c>
      <c r="X68" s="554"/>
      <c r="Y68" s="558"/>
      <c r="Z68" s="558" t="str">
        <f t="shared" si="2"/>
        <v>Территория действия тарифа</v>
      </c>
      <c r="AA68" s="558"/>
      <c r="AB68" s="558"/>
      <c r="AC68" s="558"/>
      <c r="AD68" s="554"/>
      <c r="AE68" s="554"/>
      <c r="AF68" s="554"/>
      <c r="AG68" s="554"/>
      <c r="AH68" s="554"/>
      <c r="AI68" s="554"/>
      <c r="AJ68" s="554"/>
    </row>
    <row r="69" spans="1:36" s="493" customFormat="1" ht="22.5">
      <c r="A69" s="1277"/>
      <c r="B69" s="1277"/>
      <c r="C69" s="1277">
        <v>1</v>
      </c>
      <c r="D69" s="831"/>
      <c r="E69" s="833"/>
      <c r="F69" s="833"/>
      <c r="G69" s="833"/>
      <c r="H69" s="833"/>
      <c r="I69" s="835"/>
      <c r="J69" s="827"/>
      <c r="K69" s="830"/>
      <c r="L69" s="562" t="e">
        <f ca="1">mergeValue(A69) &amp;"."&amp; mergeValue(B69)&amp;"."&amp; mergeValue(C69)</f>
        <v>#NAME?</v>
      </c>
      <c r="M69" s="517" t="s">
        <v>7</v>
      </c>
      <c r="N69" s="615"/>
      <c r="O69" s="1375"/>
      <c r="P69" s="1376"/>
      <c r="Q69" s="1376"/>
      <c r="R69" s="1376"/>
      <c r="S69" s="1376"/>
      <c r="T69" s="1376"/>
      <c r="U69" s="1376"/>
      <c r="V69" s="1377"/>
      <c r="W69" s="1129" t="s">
        <v>600</v>
      </c>
      <c r="X69" s="554"/>
      <c r="Y69" s="558"/>
      <c r="Z69" s="558" t="str">
        <f t="shared" si="2"/>
        <v xml:space="preserve">Наименование системы теплоснабжения </v>
      </c>
      <c r="AA69" s="558"/>
      <c r="AB69" s="558"/>
      <c r="AC69" s="558"/>
      <c r="AD69" s="554"/>
      <c r="AE69" s="554"/>
      <c r="AF69" s="554"/>
      <c r="AG69" s="554"/>
      <c r="AH69" s="554"/>
      <c r="AI69" s="554"/>
      <c r="AJ69" s="554"/>
    </row>
    <row r="70" spans="1:36" s="493" customFormat="1" ht="22.5">
      <c r="A70" s="1277"/>
      <c r="B70" s="1277"/>
      <c r="C70" s="1277"/>
      <c r="D70" s="1277">
        <v>1</v>
      </c>
      <c r="E70" s="833"/>
      <c r="F70" s="833"/>
      <c r="G70" s="833"/>
      <c r="H70" s="833"/>
      <c r="I70" s="835"/>
      <c r="J70" s="827"/>
      <c r="K70" s="830"/>
      <c r="L70" s="562" t="e">
        <f ca="1">mergeValue(A70) &amp;"."&amp; mergeValue(B70)&amp;"."&amp; mergeValue(C70)&amp;"."&amp; mergeValue(D70)</f>
        <v>#NAME?</v>
      </c>
      <c r="M70" s="518" t="s">
        <v>21</v>
      </c>
      <c r="N70" s="615"/>
      <c r="O70" s="1375"/>
      <c r="P70" s="1376"/>
      <c r="Q70" s="1376"/>
      <c r="R70" s="1376"/>
      <c r="S70" s="1376"/>
      <c r="T70" s="1376"/>
      <c r="U70" s="1376"/>
      <c r="V70" s="1377"/>
      <c r="W70" s="1129" t="s">
        <v>601</v>
      </c>
      <c r="X70" s="554"/>
      <c r="Y70" s="558"/>
      <c r="Z70" s="558" t="str">
        <f t="shared" si="2"/>
        <v xml:space="preserve">Источник тепловой энергии  </v>
      </c>
      <c r="AA70" s="558"/>
      <c r="AB70" s="558"/>
      <c r="AC70" s="558"/>
      <c r="AD70" s="554"/>
      <c r="AE70" s="554"/>
      <c r="AF70" s="554"/>
      <c r="AG70" s="554"/>
      <c r="AH70" s="554"/>
      <c r="AI70" s="554"/>
      <c r="AJ70" s="554"/>
    </row>
    <row r="71" spans="1:36" s="493" customFormat="1" ht="78.75">
      <c r="A71" s="1277"/>
      <c r="B71" s="1277"/>
      <c r="C71" s="1277"/>
      <c r="D71" s="1277"/>
      <c r="E71" s="1277">
        <v>1</v>
      </c>
      <c r="F71" s="833"/>
      <c r="G71" s="833"/>
      <c r="H71" s="831">
        <v>1</v>
      </c>
      <c r="I71" s="1277">
        <v>1</v>
      </c>
      <c r="J71" s="833"/>
      <c r="K71" s="838"/>
      <c r="L71" s="562" t="e">
        <f ca="1">mergeValue(A71) &amp;"."&amp; mergeValue(B71)&amp;"."&amp; mergeValue(C71)&amp;"."&amp; mergeValue(D71)&amp;"."&amp; mergeValue(E71)</f>
        <v>#NAME?</v>
      </c>
      <c r="M71" s="524" t="s">
        <v>8</v>
      </c>
      <c r="N71" s="615"/>
      <c r="O71" s="1280"/>
      <c r="P71" s="1281"/>
      <c r="Q71" s="1281"/>
      <c r="R71" s="1281"/>
      <c r="S71" s="1281"/>
      <c r="T71" s="1281"/>
      <c r="U71" s="1281"/>
      <c r="V71" s="1282"/>
      <c r="W71" s="1129" t="s">
        <v>719</v>
      </c>
      <c r="X71" s="554"/>
      <c r="Y71" s="558"/>
      <c r="Z71" s="558" t="str">
        <f t="shared" si="2"/>
        <v>Схема подключения теплопотребляющей установки к коллектору источника тепловой энергии</v>
      </c>
      <c r="AA71" s="558"/>
      <c r="AB71" s="558"/>
      <c r="AC71" s="558"/>
      <c r="AD71" s="554"/>
      <c r="AE71" s="554"/>
      <c r="AF71" s="554"/>
      <c r="AG71" s="554"/>
      <c r="AH71" s="554"/>
      <c r="AI71" s="554"/>
      <c r="AJ71" s="554"/>
    </row>
    <row r="72" spans="1:36" s="493" customFormat="1" ht="33.75">
      <c r="A72" s="1277"/>
      <c r="B72" s="1277"/>
      <c r="C72" s="1277"/>
      <c r="D72" s="1277"/>
      <c r="E72" s="1277"/>
      <c r="F72" s="1277">
        <v>1</v>
      </c>
      <c r="G72" s="831"/>
      <c r="H72" s="831"/>
      <c r="I72" s="1277"/>
      <c r="J72" s="1277">
        <v>1</v>
      </c>
      <c r="K72" s="839"/>
      <c r="L72" s="562" t="e">
        <f ca="1">mergeValue(A72) &amp;"."&amp; mergeValue(B72)&amp;"."&amp; mergeValue(C72)&amp;"."&amp; mergeValue(D72)&amp;"."&amp; mergeValue(E72)&amp;"."&amp; mergeValue(F72)</f>
        <v>#NAME?</v>
      </c>
      <c r="M72" s="525" t="s">
        <v>9</v>
      </c>
      <c r="N72" s="615"/>
      <c r="O72" s="1280"/>
      <c r="P72" s="1281"/>
      <c r="Q72" s="1281"/>
      <c r="R72" s="1281"/>
      <c r="S72" s="1281"/>
      <c r="T72" s="1281"/>
      <c r="U72" s="1281"/>
      <c r="V72" s="1282"/>
      <c r="W72" s="1129" t="s">
        <v>720</v>
      </c>
      <c r="X72" s="554"/>
      <c r="Y72" s="558"/>
      <c r="Z72" s="558" t="str">
        <f t="shared" si="2"/>
        <v>Группа потребителей</v>
      </c>
      <c r="AA72" s="558"/>
      <c r="AB72" s="558"/>
      <c r="AC72" s="558"/>
      <c r="AD72" s="554"/>
      <c r="AE72" s="554"/>
      <c r="AF72" s="554"/>
      <c r="AG72" s="554"/>
      <c r="AH72" s="554"/>
      <c r="AI72" s="554"/>
      <c r="AJ72" s="554"/>
    </row>
    <row r="73" spans="1:36" s="493" customFormat="1" ht="122.1" customHeight="1">
      <c r="A73" s="1277"/>
      <c r="B73" s="1277"/>
      <c r="C73" s="1277"/>
      <c r="D73" s="1277"/>
      <c r="E73" s="1277"/>
      <c r="F73" s="1277"/>
      <c r="G73" s="831">
        <v>1</v>
      </c>
      <c r="H73" s="831"/>
      <c r="I73" s="1277"/>
      <c r="J73" s="1277"/>
      <c r="K73" s="839">
        <v>1</v>
      </c>
      <c r="L73" s="562" t="e">
        <f ca="1">mergeValue(A73) &amp;"."&amp; mergeValue(B73)&amp;"."&amp; mergeValue(C73)&amp;"."&amp; mergeValue(D73)&amp;"."&amp; mergeValue(E73)&amp;"."&amp; mergeValue(F73)&amp;"."&amp; mergeValue(G73)</f>
        <v>#NAME?</v>
      </c>
      <c r="M73" s="1016"/>
      <c r="N73" s="615"/>
      <c r="O73" s="532"/>
      <c r="P73" s="532"/>
      <c r="Q73" s="1040"/>
      <c r="R73" s="1284"/>
      <c r="S73" s="1285" t="s">
        <v>83</v>
      </c>
      <c r="T73" s="1284"/>
      <c r="U73" s="1285" t="s">
        <v>83</v>
      </c>
      <c r="V73" s="532"/>
      <c r="W73" s="1295" t="s">
        <v>721</v>
      </c>
      <c r="X73" s="554" t="e">
        <f ca="1">strCheckDate(O74:V74)</f>
        <v>#NAME?</v>
      </c>
      <c r="Y73" s="558"/>
      <c r="Z73" s="558" t="str">
        <f t="shared" si="2"/>
        <v/>
      </c>
      <c r="AA73" s="558"/>
      <c r="AB73" s="558"/>
      <c r="AC73" s="558"/>
      <c r="AD73" s="554"/>
      <c r="AE73" s="554"/>
      <c r="AF73" s="554"/>
      <c r="AG73" s="554"/>
      <c r="AH73" s="554"/>
      <c r="AI73" s="554"/>
      <c r="AJ73" s="554"/>
    </row>
    <row r="74" spans="1:36" s="493" customFormat="1" ht="14.25" hidden="1" customHeight="1">
      <c r="A74" s="1277"/>
      <c r="B74" s="1277"/>
      <c r="C74" s="1277"/>
      <c r="D74" s="1277"/>
      <c r="E74" s="1277"/>
      <c r="F74" s="1277"/>
      <c r="G74" s="831"/>
      <c r="H74" s="831"/>
      <c r="I74" s="1277"/>
      <c r="J74" s="1277"/>
      <c r="K74" s="839"/>
      <c r="L74" s="569"/>
      <c r="M74" s="615"/>
      <c r="N74" s="615"/>
      <c r="O74" s="532"/>
      <c r="P74" s="532"/>
      <c r="Q74" s="553" t="str">
        <f>R73 &amp; "-" &amp; T73</f>
        <v>-</v>
      </c>
      <c r="R74" s="1284"/>
      <c r="S74" s="1285"/>
      <c r="T74" s="1284"/>
      <c r="U74" s="1285"/>
      <c r="V74" s="532"/>
      <c r="W74" s="1296"/>
      <c r="X74" s="554"/>
      <c r="Y74" s="558"/>
      <c r="Z74" s="558" t="str">
        <f t="shared" si="2"/>
        <v/>
      </c>
      <c r="AA74" s="558"/>
      <c r="AB74" s="558"/>
      <c r="AC74" s="558"/>
      <c r="AD74" s="554"/>
      <c r="AE74" s="554"/>
      <c r="AF74" s="554"/>
      <c r="AG74" s="554"/>
      <c r="AH74" s="554"/>
      <c r="AI74" s="554"/>
      <c r="AJ74" s="554"/>
    </row>
    <row r="75" spans="1:36" s="493" customFormat="1" ht="15" customHeight="1">
      <c r="A75" s="1277"/>
      <c r="B75" s="1277"/>
      <c r="C75" s="1277"/>
      <c r="D75" s="1277"/>
      <c r="E75" s="1277"/>
      <c r="F75" s="1277"/>
      <c r="G75" s="833"/>
      <c r="H75" s="831"/>
      <c r="I75" s="1277"/>
      <c r="J75" s="1277"/>
      <c r="K75" s="838"/>
      <c r="L75" s="508"/>
      <c r="M75" s="527" t="s">
        <v>24</v>
      </c>
      <c r="N75" s="534"/>
      <c r="O75" s="534"/>
      <c r="P75" s="534"/>
      <c r="Q75" s="534"/>
      <c r="R75" s="534"/>
      <c r="S75" s="534"/>
      <c r="T75" s="534"/>
      <c r="U75" s="534"/>
      <c r="V75" s="530"/>
      <c r="W75" s="1297"/>
      <c r="X75" s="554"/>
      <c r="Y75" s="558"/>
      <c r="Z75" s="558" t="str">
        <f t="shared" si="2"/>
        <v>Добавить вид теплоносителя (параметры теплоносителя)</v>
      </c>
      <c r="AA75" s="558"/>
      <c r="AB75" s="558"/>
      <c r="AC75" s="558"/>
      <c r="AD75" s="554"/>
      <c r="AE75" s="554"/>
      <c r="AF75" s="554"/>
      <c r="AG75" s="554"/>
      <c r="AH75" s="554"/>
      <c r="AI75" s="554"/>
      <c r="AJ75" s="554"/>
    </row>
    <row r="76" spans="1:36" s="493" customFormat="1" ht="15" customHeight="1">
      <c r="A76" s="1277"/>
      <c r="B76" s="1277"/>
      <c r="C76" s="1277"/>
      <c r="D76" s="1277"/>
      <c r="E76" s="1277"/>
      <c r="F76" s="833"/>
      <c r="G76" s="833"/>
      <c r="H76" s="831"/>
      <c r="I76" s="1277"/>
      <c r="J76" s="833"/>
      <c r="K76" s="838"/>
      <c r="L76" s="508"/>
      <c r="M76" s="526" t="s">
        <v>10</v>
      </c>
      <c r="N76" s="534"/>
      <c r="O76" s="534"/>
      <c r="P76" s="534"/>
      <c r="Q76" s="534"/>
      <c r="R76" s="534"/>
      <c r="S76" s="534"/>
      <c r="T76" s="534"/>
      <c r="U76" s="533"/>
      <c r="V76" s="534"/>
      <c r="W76" s="634"/>
      <c r="X76" s="554"/>
      <c r="Y76" s="558"/>
      <c r="Z76" s="558" t="str">
        <f t="shared" si="2"/>
        <v>Добавить группу потребителей</v>
      </c>
      <c r="AA76" s="558"/>
      <c r="AB76" s="558"/>
      <c r="AC76" s="558"/>
      <c r="AD76" s="554"/>
      <c r="AE76" s="554"/>
      <c r="AF76" s="554"/>
      <c r="AG76" s="554"/>
      <c r="AH76" s="554"/>
      <c r="AI76" s="554"/>
      <c r="AJ76" s="554"/>
    </row>
    <row r="77" spans="1:36" s="493" customFormat="1" ht="15" customHeight="1">
      <c r="A77" s="1277"/>
      <c r="B77" s="1277"/>
      <c r="C77" s="1277"/>
      <c r="D77" s="1277"/>
      <c r="E77" s="837"/>
      <c r="F77" s="833"/>
      <c r="G77" s="833"/>
      <c r="H77" s="833"/>
      <c r="I77" s="829"/>
      <c r="J77" s="826"/>
      <c r="K77" s="836"/>
      <c r="L77" s="508"/>
      <c r="M77" s="521" t="s">
        <v>11</v>
      </c>
      <c r="N77" s="534"/>
      <c r="O77" s="534"/>
      <c r="P77" s="534"/>
      <c r="Q77" s="534"/>
      <c r="R77" s="534"/>
      <c r="S77" s="534"/>
      <c r="T77" s="534"/>
      <c r="U77" s="533"/>
      <c r="V77" s="534"/>
      <c r="W77" s="634"/>
      <c r="X77" s="554"/>
      <c r="Y77" s="558"/>
      <c r="Z77" s="558" t="str">
        <f t="shared" si="2"/>
        <v>Добавить схему подключения</v>
      </c>
      <c r="AA77" s="558"/>
      <c r="AB77" s="558"/>
      <c r="AC77" s="558"/>
      <c r="AD77" s="554"/>
      <c r="AE77" s="554"/>
      <c r="AF77" s="554"/>
      <c r="AG77" s="554"/>
      <c r="AH77" s="554"/>
      <c r="AI77" s="554"/>
      <c r="AJ77" s="554"/>
    </row>
    <row r="78" spans="1:36" s="493" customFormat="1" ht="15" customHeight="1">
      <c r="A78" s="1277"/>
      <c r="B78" s="1277"/>
      <c r="C78" s="1277"/>
      <c r="D78" s="837"/>
      <c r="E78" s="837"/>
      <c r="F78" s="833"/>
      <c r="G78" s="833"/>
      <c r="H78" s="833"/>
      <c r="I78" s="829"/>
      <c r="J78" s="826"/>
      <c r="K78" s="836"/>
      <c r="L78" s="508"/>
      <c r="M78" s="520" t="s">
        <v>16</v>
      </c>
      <c r="N78" s="534"/>
      <c r="O78" s="534"/>
      <c r="P78" s="534"/>
      <c r="Q78" s="534"/>
      <c r="R78" s="534"/>
      <c r="S78" s="534"/>
      <c r="T78" s="534"/>
      <c r="U78" s="533"/>
      <c r="V78" s="534"/>
      <c r="W78" s="634"/>
      <c r="X78" s="554"/>
      <c r="Y78" s="558"/>
      <c r="Z78" s="558" t="str">
        <f t="shared" si="2"/>
        <v>Добавить источник тепловой энергии</v>
      </c>
      <c r="AA78" s="558"/>
      <c r="AB78" s="558"/>
      <c r="AC78" s="558"/>
      <c r="AD78" s="554"/>
      <c r="AE78" s="554"/>
      <c r="AF78" s="554"/>
      <c r="AG78" s="554"/>
      <c r="AH78" s="554"/>
      <c r="AI78" s="554"/>
      <c r="AJ78" s="554"/>
    </row>
    <row r="79" spans="1:36" s="493" customFormat="1" ht="15" customHeight="1">
      <c r="A79" s="1277"/>
      <c r="B79" s="1277"/>
      <c r="C79" s="837"/>
      <c r="D79" s="837"/>
      <c r="E79" s="837"/>
      <c r="F79" s="837"/>
      <c r="G79" s="842"/>
      <c r="H79" s="829"/>
      <c r="I79" s="840"/>
      <c r="J79" s="826"/>
      <c r="K79" s="841"/>
      <c r="L79" s="508"/>
      <c r="M79" s="519" t="s">
        <v>17</v>
      </c>
      <c r="N79" s="534"/>
      <c r="O79" s="534"/>
      <c r="P79" s="534"/>
      <c r="Q79" s="534"/>
      <c r="R79" s="534"/>
      <c r="S79" s="534"/>
      <c r="T79" s="534"/>
      <c r="U79" s="533"/>
      <c r="V79" s="534"/>
      <c r="W79" s="634"/>
      <c r="X79" s="554"/>
      <c r="Y79" s="558"/>
      <c r="Z79" s="558" t="str">
        <f t="shared" si="2"/>
        <v>Добавить наименование системы теплоснабжения</v>
      </c>
      <c r="AA79" s="558"/>
      <c r="AB79" s="558"/>
      <c r="AC79" s="558"/>
      <c r="AD79" s="554"/>
      <c r="AE79" s="554"/>
      <c r="AF79" s="554"/>
      <c r="AG79" s="554"/>
      <c r="AH79" s="554"/>
      <c r="AI79" s="554"/>
      <c r="AJ79" s="554"/>
    </row>
    <row r="80" spans="1:36" s="493" customFormat="1" ht="15" customHeight="1">
      <c r="A80" s="1277"/>
      <c r="B80" s="837"/>
      <c r="C80" s="837"/>
      <c r="D80" s="837"/>
      <c r="E80" s="837"/>
      <c r="F80" s="837"/>
      <c r="G80" s="842"/>
      <c r="H80" s="829"/>
      <c r="I80" s="829"/>
      <c r="J80" s="826"/>
      <c r="K80" s="836"/>
      <c r="L80" s="508"/>
      <c r="M80" s="528" t="s">
        <v>18</v>
      </c>
      <c r="N80" s="534"/>
      <c r="O80" s="534"/>
      <c r="P80" s="534"/>
      <c r="Q80" s="534"/>
      <c r="R80" s="534"/>
      <c r="S80" s="534"/>
      <c r="T80" s="534"/>
      <c r="U80" s="533"/>
      <c r="V80" s="534"/>
      <c r="W80" s="634"/>
      <c r="X80" s="554"/>
      <c r="Y80" s="558"/>
      <c r="Z80" s="558" t="str">
        <f t="shared" si="2"/>
        <v>Добавить территорию действия тарифа</v>
      </c>
      <c r="AA80" s="558"/>
      <c r="AB80" s="558"/>
      <c r="AC80" s="558"/>
      <c r="AD80" s="554"/>
      <c r="AE80" s="554"/>
      <c r="AF80" s="554"/>
      <c r="AG80" s="554"/>
      <c r="AH80" s="554"/>
      <c r="AI80" s="554"/>
      <c r="AJ80" s="554"/>
    </row>
    <row r="81" spans="1:36" s="492" customFormat="1" ht="15" customHeight="1">
      <c r="A81" s="825"/>
      <c r="B81" s="825"/>
      <c r="C81" s="825"/>
      <c r="D81" s="825"/>
      <c r="E81" s="825"/>
      <c r="F81" s="825"/>
      <c r="G81" s="825"/>
      <c r="H81" s="825"/>
      <c r="I81" s="825"/>
      <c r="J81" s="825"/>
      <c r="K81" s="825"/>
      <c r="L81" s="462"/>
      <c r="M81" s="535" t="s">
        <v>308</v>
      </c>
      <c r="N81" s="534"/>
      <c r="O81" s="534"/>
      <c r="P81" s="534"/>
      <c r="Q81" s="534"/>
      <c r="R81" s="534"/>
      <c r="S81" s="534"/>
      <c r="T81" s="534"/>
      <c r="U81" s="533"/>
      <c r="V81" s="728"/>
      <c r="W81" s="728"/>
      <c r="X81" s="728"/>
      <c r="Y81" s="728"/>
      <c r="Z81" s="728"/>
      <c r="AA81" s="728"/>
      <c r="AB81" s="727"/>
      <c r="AC81" s="728"/>
      <c r="AD81" s="634"/>
      <c r="AE81" s="556"/>
      <c r="AF81" s="556"/>
      <c r="AG81" s="556"/>
      <c r="AH81" s="556"/>
    </row>
    <row r="82" spans="1:36" ht="18.75" customHeight="1">
      <c r="X82" s="196"/>
      <c r="Y82" s="196"/>
      <c r="Z82" s="196"/>
      <c r="AA82" s="196"/>
      <c r="AB82" s="196"/>
      <c r="AC82" s="196"/>
      <c r="AD82" s="196"/>
      <c r="AE82" s="196"/>
      <c r="AF82" s="196"/>
      <c r="AG82" s="196"/>
      <c r="AH82" s="196"/>
      <c r="AI82" s="196"/>
      <c r="AJ82" s="196"/>
    </row>
    <row r="83" spans="1:36" s="34" customFormat="1" ht="17.100000000000001" customHeight="1">
      <c r="A83" s="34" t="s">
        <v>12</v>
      </c>
      <c r="C83" s="34" t="s">
        <v>50</v>
      </c>
      <c r="V83" s="151"/>
      <c r="X83" s="209"/>
      <c r="Y83" s="209"/>
      <c r="Z83" s="209"/>
      <c r="AA83" s="209"/>
      <c r="AB83" s="209"/>
      <c r="AC83" s="209"/>
      <c r="AD83" s="209"/>
      <c r="AE83" s="209"/>
      <c r="AF83" s="209"/>
      <c r="AG83" s="209"/>
      <c r="AH83" s="209"/>
      <c r="AI83" s="209"/>
      <c r="AJ83" s="209"/>
    </row>
    <row r="84" spans="1:36" ht="17.100000000000001" customHeight="1">
      <c r="L84" s="116"/>
      <c r="M84" s="116"/>
      <c r="N84" s="116"/>
      <c r="O84" s="116"/>
      <c r="P84" s="116"/>
      <c r="Q84" s="116"/>
      <c r="R84" s="116"/>
      <c r="S84" s="116"/>
      <c r="T84" s="116"/>
      <c r="U84" s="116"/>
      <c r="V84" s="116"/>
      <c r="W84" s="116"/>
      <c r="X84" s="196"/>
      <c r="Y84" s="196"/>
      <c r="Z84" s="196"/>
      <c r="AA84" s="196"/>
      <c r="AB84" s="196"/>
      <c r="AC84" s="196"/>
      <c r="AD84" s="196"/>
      <c r="AE84" s="196"/>
      <c r="AF84" s="196"/>
      <c r="AG84" s="196"/>
      <c r="AH84" s="196"/>
      <c r="AI84" s="196"/>
      <c r="AJ84" s="196"/>
    </row>
    <row r="85" spans="1:36" s="493" customFormat="1" ht="22.5">
      <c r="A85" s="1277">
        <v>1</v>
      </c>
      <c r="B85" s="867"/>
      <c r="C85" s="867"/>
      <c r="D85" s="867"/>
      <c r="E85" s="868"/>
      <c r="F85" s="869"/>
      <c r="G85" s="867"/>
      <c r="H85" s="867"/>
      <c r="I85" s="870"/>
      <c r="J85" s="865"/>
      <c r="K85" s="874">
        <v>1</v>
      </c>
      <c r="L85" s="562" t="e">
        <f ca="1">mergeValue(A85)</f>
        <v>#NAME?</v>
      </c>
      <c r="M85" s="610" t="s">
        <v>19</v>
      </c>
      <c r="N85" s="549"/>
      <c r="O85" s="1372"/>
      <c r="P85" s="1373"/>
      <c r="Q85" s="1373"/>
      <c r="R85" s="1373"/>
      <c r="S85" s="1373"/>
      <c r="T85" s="1373"/>
      <c r="U85" s="1373"/>
      <c r="V85" s="1374"/>
      <c r="W85" s="1129" t="s">
        <v>718</v>
      </c>
      <c r="X85" s="554"/>
      <c r="Y85" s="554"/>
      <c r="Z85" s="554"/>
      <c r="AA85" s="554"/>
      <c r="AB85" s="554"/>
      <c r="AC85" s="554"/>
      <c r="AD85" s="554"/>
      <c r="AE85" s="554"/>
      <c r="AF85" s="554"/>
      <c r="AG85" s="554"/>
      <c r="AH85" s="554"/>
      <c r="AI85" s="554"/>
    </row>
    <row r="86" spans="1:36" s="493" customFormat="1" ht="22.5">
      <c r="A86" s="1277"/>
      <c r="B86" s="1277">
        <v>1</v>
      </c>
      <c r="C86" s="867"/>
      <c r="D86" s="867"/>
      <c r="E86" s="869"/>
      <c r="F86" s="869"/>
      <c r="G86" s="867"/>
      <c r="H86" s="867"/>
      <c r="I86" s="864"/>
      <c r="J86" s="863"/>
      <c r="K86" s="874">
        <v>1</v>
      </c>
      <c r="L86" s="562" t="e">
        <f ca="1">mergeValue(A86) &amp;"."&amp; mergeValue(B86)</f>
        <v>#NAME?</v>
      </c>
      <c r="M86" s="516" t="s">
        <v>15</v>
      </c>
      <c r="N86" s="549"/>
      <c r="O86" s="1372"/>
      <c r="P86" s="1373"/>
      <c r="Q86" s="1373"/>
      <c r="R86" s="1373"/>
      <c r="S86" s="1373"/>
      <c r="T86" s="1373"/>
      <c r="U86" s="1373"/>
      <c r="V86" s="1374"/>
      <c r="W86" s="1129" t="s">
        <v>459</v>
      </c>
      <c r="X86" s="554"/>
      <c r="Y86" s="554"/>
      <c r="Z86" s="554"/>
      <c r="AA86" s="554"/>
      <c r="AB86" s="554"/>
      <c r="AC86" s="554"/>
      <c r="AD86" s="554"/>
      <c r="AE86" s="554"/>
      <c r="AF86" s="554"/>
      <c r="AG86" s="554"/>
      <c r="AH86" s="554"/>
      <c r="AI86" s="554"/>
    </row>
    <row r="87" spans="1:36" s="493" customFormat="1" ht="22.5">
      <c r="A87" s="1277"/>
      <c r="B87" s="1277"/>
      <c r="C87" s="1277">
        <v>1</v>
      </c>
      <c r="D87" s="867"/>
      <c r="E87" s="869"/>
      <c r="F87" s="869"/>
      <c r="G87" s="867"/>
      <c r="H87" s="867"/>
      <c r="I87" s="871"/>
      <c r="J87" s="863"/>
      <c r="K87" s="874">
        <v>1</v>
      </c>
      <c r="L87" s="562" t="e">
        <f ca="1">mergeValue(A87) &amp;"."&amp; mergeValue(B87)&amp;"."&amp; mergeValue(C87)</f>
        <v>#NAME?</v>
      </c>
      <c r="M87" s="517" t="s">
        <v>7</v>
      </c>
      <c r="N87" s="549"/>
      <c r="O87" s="1372"/>
      <c r="P87" s="1373"/>
      <c r="Q87" s="1373"/>
      <c r="R87" s="1373"/>
      <c r="S87" s="1373"/>
      <c r="T87" s="1373"/>
      <c r="U87" s="1373"/>
      <c r="V87" s="1374"/>
      <c r="W87" s="1129" t="s">
        <v>600</v>
      </c>
      <c r="X87" s="554"/>
      <c r="Y87" s="554"/>
      <c r="Z87" s="554"/>
      <c r="AA87" s="554"/>
      <c r="AB87" s="554"/>
      <c r="AC87" s="554"/>
      <c r="AD87" s="554"/>
      <c r="AE87" s="554"/>
      <c r="AF87" s="554"/>
      <c r="AG87" s="554"/>
      <c r="AH87" s="554"/>
      <c r="AI87" s="554"/>
    </row>
    <row r="88" spans="1:36" s="493" customFormat="1" ht="22.5">
      <c r="A88" s="1277"/>
      <c r="B88" s="1277"/>
      <c r="C88" s="1277"/>
      <c r="D88" s="1277">
        <v>1</v>
      </c>
      <c r="E88" s="869"/>
      <c r="F88" s="869"/>
      <c r="G88" s="867"/>
      <c r="H88" s="867"/>
      <c r="I88" s="1277">
        <v>1</v>
      </c>
      <c r="J88" s="863"/>
      <c r="K88" s="874">
        <v>1</v>
      </c>
      <c r="L88" s="562" t="e">
        <f ca="1">mergeValue(A88) &amp;"."&amp; mergeValue(B88)&amp;"."&amp; mergeValue(C88)&amp;"."&amp; mergeValue(D88)</f>
        <v>#NAME?</v>
      </c>
      <c r="M88" s="518" t="s">
        <v>21</v>
      </c>
      <c r="N88" s="549"/>
      <c r="O88" s="1372"/>
      <c r="P88" s="1373"/>
      <c r="Q88" s="1373"/>
      <c r="R88" s="1373"/>
      <c r="S88" s="1373"/>
      <c r="T88" s="1373"/>
      <c r="U88" s="1373"/>
      <c r="V88" s="1374"/>
      <c r="W88" s="1129" t="s">
        <v>601</v>
      </c>
      <c r="X88" s="554"/>
      <c r="Y88" s="554"/>
      <c r="Z88" s="554"/>
      <c r="AA88" s="554"/>
      <c r="AB88" s="554"/>
      <c r="AC88" s="554"/>
      <c r="AD88" s="554"/>
      <c r="AE88" s="554"/>
      <c r="AF88" s="554"/>
      <c r="AG88" s="554"/>
      <c r="AH88" s="554"/>
      <c r="AI88" s="554"/>
    </row>
    <row r="89" spans="1:36" s="493" customFormat="1" ht="11.25" hidden="1" customHeight="1">
      <c r="A89" s="1277"/>
      <c r="B89" s="1277"/>
      <c r="C89" s="1277"/>
      <c r="D89" s="1277"/>
      <c r="E89" s="1277">
        <v>1</v>
      </c>
      <c r="F89" s="869"/>
      <c r="G89" s="867"/>
      <c r="H89" s="867"/>
      <c r="I89" s="1277"/>
      <c r="J89" s="869"/>
      <c r="K89" s="874">
        <v>1</v>
      </c>
      <c r="L89" s="562"/>
      <c r="M89" s="524"/>
      <c r="N89" s="550"/>
      <c r="O89" s="1378"/>
      <c r="P89" s="1379"/>
      <c r="Q89" s="1379"/>
      <c r="R89" s="1379"/>
      <c r="S89" s="1379"/>
      <c r="T89" s="1379"/>
      <c r="U89" s="1379"/>
      <c r="V89" s="1380"/>
      <c r="W89" s="1090"/>
      <c r="X89" s="554"/>
      <c r="Y89" s="554"/>
      <c r="Z89" s="554"/>
      <c r="AA89" s="554"/>
      <c r="AB89" s="554"/>
      <c r="AC89" s="554"/>
      <c r="AD89" s="554"/>
      <c r="AE89" s="554"/>
      <c r="AF89" s="554"/>
      <c r="AG89" s="554"/>
      <c r="AH89" s="554"/>
      <c r="AI89" s="554"/>
    </row>
    <row r="90" spans="1:36" s="493" customFormat="1" ht="33.75">
      <c r="A90" s="1277"/>
      <c r="B90" s="1277"/>
      <c r="C90" s="1277"/>
      <c r="D90" s="1277"/>
      <c r="E90" s="1277"/>
      <c r="F90" s="1277">
        <v>1</v>
      </c>
      <c r="G90" s="867"/>
      <c r="H90" s="867"/>
      <c r="I90" s="1277"/>
      <c r="J90" s="1322"/>
      <c r="K90" s="874">
        <v>1</v>
      </c>
      <c r="L90" s="562" t="e">
        <f ca="1">mergeValue(A90) &amp;"."&amp; mergeValue(B90)&amp;"."&amp; mergeValue(C90)&amp;"."&amp; mergeValue(D90)&amp;"."&amp;  mergeValue(F90)</f>
        <v>#NAME?</v>
      </c>
      <c r="M90" s="524" t="s">
        <v>9</v>
      </c>
      <c r="N90" s="550"/>
      <c r="O90" s="1280"/>
      <c r="P90" s="1281"/>
      <c r="Q90" s="1281"/>
      <c r="R90" s="1281"/>
      <c r="S90" s="1281"/>
      <c r="T90" s="1281"/>
      <c r="U90" s="1281"/>
      <c r="V90" s="1282"/>
      <c r="W90" s="1129" t="s">
        <v>720</v>
      </c>
      <c r="X90" s="554"/>
      <c r="Y90" s="558" t="e">
        <f ca="1">strCheckUnique(Z90:Z93)</f>
        <v>#NAME?</v>
      </c>
      <c r="Z90" s="554"/>
      <c r="AA90" s="558"/>
      <c r="AB90" s="554"/>
      <c r="AC90" s="554"/>
      <c r="AD90" s="554"/>
      <c r="AE90" s="554"/>
      <c r="AF90" s="554"/>
      <c r="AG90" s="554"/>
      <c r="AH90" s="554"/>
      <c r="AI90" s="554"/>
    </row>
    <row r="91" spans="1:36" s="493" customFormat="1" ht="99" customHeight="1">
      <c r="A91" s="1277"/>
      <c r="B91" s="1277"/>
      <c r="C91" s="1277"/>
      <c r="D91" s="1277"/>
      <c r="E91" s="1277"/>
      <c r="F91" s="1277"/>
      <c r="G91" s="867">
        <v>1</v>
      </c>
      <c r="H91" s="867"/>
      <c r="I91" s="1277"/>
      <c r="J91" s="1322"/>
      <c r="K91" s="866"/>
      <c r="L91" s="562" t="e">
        <f ca="1">mergeValue(A91) &amp;"."&amp; mergeValue(B91)&amp;"."&amp; mergeValue(C91)&amp;"."&amp; mergeValue(D91)&amp;"."&amp;  mergeValue(F91)&amp;"."&amp;  mergeValue(G91)</f>
        <v>#NAME?</v>
      </c>
      <c r="M91" s="1016"/>
      <c r="N91" s="555"/>
      <c r="O91" s="532"/>
      <c r="P91" s="532"/>
      <c r="Q91" s="532"/>
      <c r="R91" s="1283"/>
      <c r="S91" s="1285" t="s">
        <v>83</v>
      </c>
      <c r="T91" s="1283"/>
      <c r="U91" s="1285" t="s">
        <v>83</v>
      </c>
      <c r="V91" s="507"/>
      <c r="W91" s="1295" t="s">
        <v>733</v>
      </c>
      <c r="X91" s="554" t="e">
        <f ca="1">strCheckDate(O92:V92)</f>
        <v>#NAME?</v>
      </c>
      <c r="Y91" s="558"/>
      <c r="Z91" s="558" t="str">
        <f>IF(M91="","",M91 )</f>
        <v/>
      </c>
      <c r="AA91" s="558"/>
      <c r="AB91" s="558"/>
      <c r="AC91" s="558"/>
      <c r="AD91" s="554"/>
      <c r="AE91" s="554"/>
      <c r="AF91" s="554"/>
      <c r="AG91" s="554"/>
      <c r="AH91" s="554"/>
      <c r="AI91" s="554"/>
    </row>
    <row r="92" spans="1:36" s="493" customFormat="1" ht="11.25" hidden="1" customHeight="1">
      <c r="A92" s="1277"/>
      <c r="B92" s="1277"/>
      <c r="C92" s="1277"/>
      <c r="D92" s="1277"/>
      <c r="E92" s="1277"/>
      <c r="F92" s="1277"/>
      <c r="G92" s="867"/>
      <c r="H92" s="867"/>
      <c r="I92" s="1277"/>
      <c r="J92" s="1322"/>
      <c r="K92" s="874">
        <v>1</v>
      </c>
      <c r="L92" s="569"/>
      <c r="M92" s="615"/>
      <c r="N92" s="555"/>
      <c r="O92" s="532"/>
      <c r="P92" s="532"/>
      <c r="Q92" s="553" t="str">
        <f>R91 &amp; "-" &amp; T91</f>
        <v>-</v>
      </c>
      <c r="R92" s="1283"/>
      <c r="S92" s="1285"/>
      <c r="T92" s="1283"/>
      <c r="U92" s="1285"/>
      <c r="V92" s="507"/>
      <c r="W92" s="1296"/>
      <c r="X92" s="554"/>
      <c r="Y92" s="558"/>
      <c r="Z92" s="558"/>
      <c r="AA92" s="558"/>
      <c r="AB92" s="558"/>
      <c r="AC92" s="558"/>
      <c r="AD92" s="554"/>
      <c r="AE92" s="554"/>
      <c r="AF92" s="554"/>
      <c r="AG92" s="554"/>
      <c r="AH92" s="554"/>
      <c r="AI92" s="554"/>
    </row>
    <row r="93" spans="1:36" s="492" customFormat="1" ht="15" customHeight="1">
      <c r="A93" s="1277"/>
      <c r="B93" s="1277"/>
      <c r="C93" s="1277"/>
      <c r="D93" s="1277"/>
      <c r="E93" s="1277"/>
      <c r="F93" s="1277"/>
      <c r="G93" s="867"/>
      <c r="H93" s="867"/>
      <c r="I93" s="1277"/>
      <c r="J93" s="1322"/>
      <c r="K93" s="874">
        <v>1</v>
      </c>
      <c r="L93" s="508"/>
      <c r="M93" s="526" t="s">
        <v>24</v>
      </c>
      <c r="N93" s="521"/>
      <c r="O93" s="515"/>
      <c r="P93" s="515"/>
      <c r="Q93" s="515"/>
      <c r="R93" s="542"/>
      <c r="S93" s="534"/>
      <c r="T93" s="533"/>
      <c r="U93" s="521"/>
      <c r="V93" s="530"/>
      <c r="W93" s="1297"/>
      <c r="X93" s="556"/>
      <c r="Y93" s="556"/>
      <c r="Z93" s="556"/>
      <c r="AA93" s="556"/>
      <c r="AB93" s="556"/>
      <c r="AC93" s="556"/>
      <c r="AD93" s="556"/>
      <c r="AE93" s="556"/>
      <c r="AF93" s="556"/>
      <c r="AG93" s="556"/>
      <c r="AH93" s="556"/>
      <c r="AI93" s="556"/>
    </row>
    <row r="94" spans="1:36" s="492" customFormat="1" ht="15" customHeight="1">
      <c r="A94" s="1277"/>
      <c r="B94" s="1277"/>
      <c r="C94" s="1277"/>
      <c r="D94" s="1277"/>
      <c r="E94" s="1277"/>
      <c r="F94" s="869"/>
      <c r="G94" s="869"/>
      <c r="H94" s="867"/>
      <c r="I94" s="1277"/>
      <c r="J94" s="869"/>
      <c r="K94" s="873"/>
      <c r="L94" s="508"/>
      <c r="M94" s="521" t="s">
        <v>10</v>
      </c>
      <c r="N94" s="526"/>
      <c r="O94" s="526"/>
      <c r="P94" s="526"/>
      <c r="Q94" s="526"/>
      <c r="R94" s="526"/>
      <c r="S94" s="526"/>
      <c r="T94" s="526"/>
      <c r="U94" s="526"/>
      <c r="V94" s="526"/>
      <c r="W94" s="530"/>
      <c r="X94" s="556"/>
      <c r="Y94" s="556"/>
      <c r="Z94" s="556"/>
      <c r="AA94" s="556"/>
      <c r="AB94" s="556"/>
      <c r="AC94" s="556"/>
      <c r="AD94" s="556"/>
      <c r="AE94" s="556"/>
      <c r="AF94" s="556"/>
      <c r="AG94" s="556"/>
      <c r="AH94" s="556"/>
      <c r="AI94" s="556"/>
      <c r="AJ94" s="556"/>
    </row>
    <row r="95" spans="1:36" s="492" customFormat="1" ht="15" hidden="1" customHeight="1">
      <c r="A95" s="1277"/>
      <c r="B95" s="1277"/>
      <c r="C95" s="1277"/>
      <c r="D95" s="1277"/>
      <c r="E95" s="869"/>
      <c r="F95" s="869"/>
      <c r="G95" s="869"/>
      <c r="H95" s="867"/>
      <c r="I95" s="1277"/>
      <c r="J95" s="869"/>
      <c r="K95" s="873"/>
      <c r="L95" s="508"/>
      <c r="M95" s="521"/>
      <c r="N95" s="526"/>
      <c r="O95" s="526"/>
      <c r="P95" s="526"/>
      <c r="Q95" s="526"/>
      <c r="R95" s="526"/>
      <c r="S95" s="526"/>
      <c r="T95" s="526"/>
      <c r="U95" s="526"/>
      <c r="V95" s="526"/>
      <c r="W95" s="530"/>
      <c r="X95" s="556"/>
      <c r="Y95" s="556"/>
      <c r="Z95" s="556"/>
      <c r="AA95" s="556"/>
      <c r="AB95" s="556"/>
      <c r="AC95" s="556"/>
      <c r="AD95" s="556"/>
      <c r="AE95" s="556"/>
      <c r="AF95" s="556"/>
      <c r="AG95" s="556"/>
      <c r="AH95" s="556"/>
      <c r="AI95" s="556"/>
      <c r="AJ95" s="556"/>
    </row>
    <row r="96" spans="1:36" s="492" customFormat="1" ht="15" customHeight="1">
      <c r="A96" s="1277"/>
      <c r="B96" s="1277"/>
      <c r="C96" s="1277"/>
      <c r="D96" s="872"/>
      <c r="E96" s="872"/>
      <c r="F96" s="869"/>
      <c r="G96" s="867"/>
      <c r="H96" s="867"/>
      <c r="I96" s="865"/>
      <c r="J96" s="862"/>
      <c r="K96" s="874">
        <v>1</v>
      </c>
      <c r="L96" s="508"/>
      <c r="M96" s="520" t="s">
        <v>16</v>
      </c>
      <c r="N96" s="519"/>
      <c r="O96" s="515"/>
      <c r="P96" s="515"/>
      <c r="Q96" s="515"/>
      <c r="R96" s="542"/>
      <c r="S96" s="534"/>
      <c r="T96" s="533"/>
      <c r="U96" s="519"/>
      <c r="V96" s="534"/>
      <c r="W96" s="530"/>
      <c r="X96" s="556"/>
      <c r="Y96" s="556"/>
      <c r="Z96" s="556"/>
      <c r="AA96" s="556"/>
      <c r="AB96" s="556"/>
      <c r="AC96" s="556"/>
      <c r="AD96" s="556"/>
      <c r="AE96" s="556"/>
      <c r="AF96" s="556"/>
      <c r="AG96" s="556"/>
      <c r="AH96" s="556"/>
      <c r="AI96" s="556"/>
    </row>
    <row r="97" spans="1:40" s="492" customFormat="1" ht="15" customHeight="1">
      <c r="A97" s="1277"/>
      <c r="B97" s="1277"/>
      <c r="C97" s="872"/>
      <c r="D97" s="872"/>
      <c r="E97" s="872"/>
      <c r="F97" s="872"/>
      <c r="G97" s="867"/>
      <c r="H97" s="867"/>
      <c r="I97" s="875"/>
      <c r="J97" s="862"/>
      <c r="K97" s="874">
        <v>1</v>
      </c>
      <c r="L97" s="508"/>
      <c r="M97" s="519" t="s">
        <v>17</v>
      </c>
      <c r="N97" s="519"/>
      <c r="O97" s="515"/>
      <c r="P97" s="515"/>
      <c r="Q97" s="515"/>
      <c r="R97" s="542"/>
      <c r="S97" s="534"/>
      <c r="T97" s="533"/>
      <c r="U97" s="519"/>
      <c r="V97" s="534"/>
      <c r="W97" s="530"/>
      <c r="X97" s="556"/>
      <c r="Y97" s="556"/>
      <c r="Z97" s="556"/>
      <c r="AA97" s="556"/>
      <c r="AB97" s="556"/>
      <c r="AC97" s="556"/>
      <c r="AD97" s="556"/>
      <c r="AE97" s="556"/>
      <c r="AF97" s="556"/>
      <c r="AG97" s="556"/>
      <c r="AH97" s="556"/>
      <c r="AI97" s="556"/>
    </row>
    <row r="98" spans="1:40" s="492" customFormat="1" ht="15" customHeight="1">
      <c r="A98" s="1277"/>
      <c r="B98" s="872"/>
      <c r="C98" s="872"/>
      <c r="D98" s="872"/>
      <c r="E98" s="872"/>
      <c r="F98" s="872"/>
      <c r="G98" s="867"/>
      <c r="H98" s="867"/>
      <c r="I98" s="865"/>
      <c r="J98" s="862"/>
      <c r="K98" s="874">
        <v>1</v>
      </c>
      <c r="L98" s="508"/>
      <c r="M98" s="528" t="s">
        <v>18</v>
      </c>
      <c r="N98" s="519"/>
      <c r="O98" s="515"/>
      <c r="P98" s="515"/>
      <c r="Q98" s="515"/>
      <c r="R98" s="542"/>
      <c r="S98" s="534"/>
      <c r="T98" s="533"/>
      <c r="U98" s="519"/>
      <c r="V98" s="534"/>
      <c r="W98" s="530"/>
      <c r="X98" s="556"/>
      <c r="Y98" s="556"/>
      <c r="Z98" s="556"/>
      <c r="AA98" s="556"/>
      <c r="AB98" s="556"/>
      <c r="AC98" s="556"/>
      <c r="AD98" s="556"/>
      <c r="AE98" s="556"/>
      <c r="AF98" s="556"/>
      <c r="AG98" s="556"/>
      <c r="AH98" s="556"/>
      <c r="AI98" s="556"/>
    </row>
    <row r="99" spans="1:40" s="492" customFormat="1" ht="15" customHeight="1">
      <c r="A99" s="861"/>
      <c r="B99" s="861"/>
      <c r="C99" s="861"/>
      <c r="D99" s="861"/>
      <c r="E99" s="861"/>
      <c r="F99" s="861"/>
      <c r="G99" s="861"/>
      <c r="H99" s="861"/>
      <c r="I99" s="861"/>
      <c r="J99" s="861"/>
      <c r="K99" s="861"/>
      <c r="L99" s="462"/>
      <c r="M99" s="535" t="s">
        <v>308</v>
      </c>
      <c r="N99" s="519"/>
      <c r="O99" s="515"/>
      <c r="P99" s="515"/>
      <c r="Q99" s="515"/>
      <c r="R99" s="542"/>
      <c r="S99" s="534"/>
      <c r="T99" s="533"/>
      <c r="U99" s="519"/>
      <c r="V99" s="534"/>
      <c r="W99" s="530"/>
      <c r="X99" s="556"/>
      <c r="Y99" s="556"/>
      <c r="Z99" s="556"/>
      <c r="AA99" s="556"/>
      <c r="AB99" s="556"/>
      <c r="AC99" s="556"/>
      <c r="AD99" s="556"/>
      <c r="AE99" s="556"/>
      <c r="AF99" s="556"/>
      <c r="AG99" s="556"/>
      <c r="AH99" s="556"/>
      <c r="AI99" s="556"/>
    </row>
    <row r="100" spans="1:40" s="566" customFormat="1" ht="15" customHeight="1">
      <c r="A100" s="565"/>
      <c r="B100" s="565"/>
      <c r="C100" s="565"/>
      <c r="D100" s="565"/>
      <c r="E100" s="565"/>
      <c r="F100" s="565"/>
      <c r="G100" s="564"/>
      <c r="H100" s="565"/>
      <c r="I100" s="647"/>
      <c r="J100" s="648"/>
      <c r="L100" s="567"/>
      <c r="M100" s="642"/>
      <c r="N100" s="643"/>
      <c r="O100" s="644"/>
      <c r="P100" s="644"/>
      <c r="Q100" s="644"/>
      <c r="R100" s="645"/>
      <c r="S100" s="523"/>
      <c r="T100" s="646"/>
      <c r="U100" s="643"/>
      <c r="V100" s="523"/>
      <c r="W100" s="523"/>
      <c r="X100" s="565"/>
      <c r="Y100" s="565"/>
      <c r="Z100" s="565"/>
      <c r="AA100" s="565"/>
      <c r="AB100" s="565"/>
      <c r="AC100" s="565"/>
      <c r="AD100" s="565"/>
      <c r="AE100" s="565"/>
      <c r="AF100" s="565"/>
      <c r="AG100" s="565"/>
      <c r="AH100" s="565"/>
      <c r="AI100" s="565"/>
    </row>
    <row r="101" spans="1:40" s="34" customFormat="1" ht="17.100000000000001" customHeight="1">
      <c r="G101" s="34" t="s">
        <v>12</v>
      </c>
      <c r="I101" s="34" t="s">
        <v>67</v>
      </c>
      <c r="V101" s="151"/>
    </row>
    <row r="102" spans="1:40" ht="17.100000000000001" customHeight="1">
      <c r="X102" s="439"/>
      <c r="Y102" s="40"/>
      <c r="Z102" s="40"/>
    </row>
    <row r="103" spans="1:40" s="493" customFormat="1" ht="22.5">
      <c r="A103" s="1277">
        <v>1</v>
      </c>
      <c r="B103" s="1026"/>
      <c r="C103" s="1026"/>
      <c r="D103" s="1026"/>
      <c r="E103" s="1027"/>
      <c r="F103" s="1028"/>
      <c r="G103" s="1026"/>
      <c r="H103" s="1026"/>
      <c r="I103" s="1007"/>
      <c r="J103" s="1012"/>
      <c r="K103" s="1012"/>
      <c r="L103" s="562" t="e">
        <f ca="1">mergeValue(A103)</f>
        <v>#NAME?</v>
      </c>
      <c r="M103" s="610" t="s">
        <v>19</v>
      </c>
      <c r="N103" s="549"/>
      <c r="O103" s="1372"/>
      <c r="P103" s="1373"/>
      <c r="Q103" s="1373"/>
      <c r="R103" s="1373"/>
      <c r="S103" s="1373"/>
      <c r="T103" s="1373"/>
      <c r="U103" s="1373"/>
      <c r="V103" s="1373"/>
      <c r="W103" s="1373"/>
      <c r="X103" s="1373"/>
      <c r="Y103" s="1373"/>
      <c r="Z103" s="1373"/>
      <c r="AA103" s="1374"/>
      <c r="AB103" s="1129" t="s">
        <v>718</v>
      </c>
      <c r="AC103" s="554"/>
      <c r="AD103" s="554"/>
      <c r="AE103" s="554"/>
      <c r="AF103" s="554"/>
      <c r="AG103" s="554"/>
      <c r="AH103" s="554"/>
      <c r="AI103" s="554"/>
      <c r="AJ103" s="554"/>
      <c r="AK103" s="554"/>
      <c r="AL103" s="554"/>
      <c r="AM103" s="554"/>
      <c r="AN103" s="554"/>
    </row>
    <row r="104" spans="1:40" s="493" customFormat="1" ht="22.5">
      <c r="A104" s="1277"/>
      <c r="B104" s="1277">
        <v>1</v>
      </c>
      <c r="C104" s="1026"/>
      <c r="D104" s="1026"/>
      <c r="E104" s="1028"/>
      <c r="F104" s="1028"/>
      <c r="G104" s="1026"/>
      <c r="H104" s="1026"/>
      <c r="I104" s="1014"/>
      <c r="J104" s="1009"/>
      <c r="K104" s="1008"/>
      <c r="L104" s="562" t="e">
        <f ca="1">mergeValue(A104) &amp;"."&amp; mergeValue(B104)</f>
        <v>#NAME?</v>
      </c>
      <c r="M104" s="516" t="s">
        <v>15</v>
      </c>
      <c r="N104" s="549"/>
      <c r="O104" s="1372"/>
      <c r="P104" s="1373"/>
      <c r="Q104" s="1373"/>
      <c r="R104" s="1373"/>
      <c r="S104" s="1373"/>
      <c r="T104" s="1373"/>
      <c r="U104" s="1373"/>
      <c r="V104" s="1373"/>
      <c r="W104" s="1373"/>
      <c r="X104" s="1373"/>
      <c r="Y104" s="1373"/>
      <c r="Z104" s="1373"/>
      <c r="AA104" s="1374"/>
      <c r="AB104" s="1129" t="s">
        <v>459</v>
      </c>
      <c r="AC104" s="554"/>
      <c r="AD104" s="554"/>
      <c r="AE104" s="554"/>
      <c r="AF104" s="554"/>
      <c r="AG104" s="554"/>
      <c r="AH104" s="554"/>
      <c r="AI104" s="554"/>
      <c r="AJ104" s="554"/>
      <c r="AK104" s="554"/>
      <c r="AL104" s="554"/>
      <c r="AM104" s="554"/>
      <c r="AN104" s="554"/>
    </row>
    <row r="105" spans="1:40" s="493" customFormat="1" ht="22.5">
      <c r="A105" s="1277"/>
      <c r="B105" s="1277"/>
      <c r="C105" s="1277">
        <v>1</v>
      </c>
      <c r="D105" s="1026"/>
      <c r="E105" s="1028"/>
      <c r="F105" s="1028"/>
      <c r="G105" s="1026"/>
      <c r="H105" s="1026"/>
      <c r="I105" s="1014"/>
      <c r="J105" s="1009"/>
      <c r="K105" s="1008"/>
      <c r="L105" s="562" t="e">
        <f ca="1">mergeValue(A105) &amp;"."&amp; mergeValue(B105)&amp;"."&amp; mergeValue(C105)</f>
        <v>#NAME?</v>
      </c>
      <c r="M105" s="517" t="s">
        <v>7</v>
      </c>
      <c r="N105" s="549"/>
      <c r="O105" s="1372"/>
      <c r="P105" s="1373"/>
      <c r="Q105" s="1373"/>
      <c r="R105" s="1373"/>
      <c r="S105" s="1373"/>
      <c r="T105" s="1373"/>
      <c r="U105" s="1373"/>
      <c r="V105" s="1373"/>
      <c r="W105" s="1373"/>
      <c r="X105" s="1373"/>
      <c r="Y105" s="1373"/>
      <c r="Z105" s="1373"/>
      <c r="AA105" s="1374"/>
      <c r="AB105" s="1129" t="s">
        <v>600</v>
      </c>
      <c r="AC105" s="554"/>
      <c r="AD105" s="554"/>
      <c r="AE105" s="554"/>
      <c r="AF105" s="554"/>
      <c r="AG105" s="554"/>
      <c r="AH105" s="554"/>
      <c r="AI105" s="554"/>
      <c r="AJ105" s="554"/>
      <c r="AK105" s="554"/>
      <c r="AL105" s="554"/>
      <c r="AM105" s="554"/>
      <c r="AN105" s="554"/>
    </row>
    <row r="106" spans="1:40" s="493" customFormat="1" ht="22.5">
      <c r="A106" s="1277"/>
      <c r="B106" s="1277"/>
      <c r="C106" s="1277"/>
      <c r="D106" s="1277">
        <v>1</v>
      </c>
      <c r="E106" s="1028"/>
      <c r="F106" s="1028"/>
      <c r="G106" s="1026"/>
      <c r="H106" s="1026"/>
      <c r="I106" s="1014"/>
      <c r="J106" s="1009"/>
      <c r="K106" s="1008"/>
      <c r="L106" s="562" t="e">
        <f ca="1">mergeValue(A106) &amp;"."&amp; mergeValue(B106)&amp;"."&amp; mergeValue(C106)&amp;"."&amp; mergeValue(D106)</f>
        <v>#NAME?</v>
      </c>
      <c r="M106" s="518" t="s">
        <v>21</v>
      </c>
      <c r="N106" s="549"/>
      <c r="O106" s="1372"/>
      <c r="P106" s="1373"/>
      <c r="Q106" s="1373"/>
      <c r="R106" s="1373"/>
      <c r="S106" s="1373"/>
      <c r="T106" s="1373"/>
      <c r="U106" s="1373"/>
      <c r="V106" s="1373"/>
      <c r="W106" s="1373"/>
      <c r="X106" s="1373"/>
      <c r="Y106" s="1373"/>
      <c r="Z106" s="1373"/>
      <c r="AA106" s="1374"/>
      <c r="AB106" s="1129" t="s">
        <v>601</v>
      </c>
      <c r="AC106" s="554"/>
      <c r="AD106" s="554"/>
      <c r="AE106" s="554"/>
      <c r="AF106" s="554"/>
      <c r="AG106" s="554"/>
      <c r="AH106" s="554"/>
      <c r="AI106" s="554"/>
      <c r="AJ106" s="554"/>
      <c r="AK106" s="554"/>
      <c r="AL106" s="554"/>
      <c r="AM106" s="554"/>
      <c r="AN106" s="554"/>
    </row>
    <row r="107" spans="1:40" s="493" customFormat="1" ht="14.25" hidden="1">
      <c r="A107" s="1277"/>
      <c r="B107" s="1277"/>
      <c r="C107" s="1277"/>
      <c r="D107" s="1277"/>
      <c r="E107" s="1277">
        <v>1</v>
      </c>
      <c r="F107" s="1028"/>
      <c r="G107" s="1026"/>
      <c r="H107" s="1026"/>
      <c r="I107" s="1013"/>
      <c r="J107" s="1009"/>
      <c r="K107" s="1008"/>
      <c r="L107" s="562"/>
      <c r="M107" s="524"/>
      <c r="N107" s="550"/>
      <c r="O107" s="1378"/>
      <c r="P107" s="1379"/>
      <c r="Q107" s="1379"/>
      <c r="R107" s="1379"/>
      <c r="S107" s="1379"/>
      <c r="T107" s="1379"/>
      <c r="U107" s="1379"/>
      <c r="V107" s="1379"/>
      <c r="W107" s="1379"/>
      <c r="X107" s="1379"/>
      <c r="Y107" s="1379"/>
      <c r="Z107" s="1379"/>
      <c r="AA107" s="1380"/>
      <c r="AB107" s="1129"/>
      <c r="AC107" s="554"/>
      <c r="AD107" s="554"/>
      <c r="AE107" s="554"/>
      <c r="AF107" s="554"/>
      <c r="AG107" s="554"/>
      <c r="AH107" s="554"/>
      <c r="AI107" s="554"/>
      <c r="AJ107" s="554"/>
      <c r="AK107" s="554"/>
      <c r="AL107" s="554"/>
      <c r="AM107" s="554"/>
      <c r="AN107" s="554"/>
    </row>
    <row r="108" spans="1:40" s="493" customFormat="1" ht="33.75">
      <c r="A108" s="1277"/>
      <c r="B108" s="1277"/>
      <c r="C108" s="1277"/>
      <c r="D108" s="1277"/>
      <c r="E108" s="1277"/>
      <c r="F108" s="1277">
        <v>1</v>
      </c>
      <c r="G108" s="1026"/>
      <c r="H108" s="1026"/>
      <c r="I108" s="1327"/>
      <c r="J108" s="1009"/>
      <c r="K108" s="1008"/>
      <c r="L108" s="562" t="e">
        <f ca="1">mergeValue(A108) &amp;"."&amp; mergeValue(B108)&amp;"."&amp; mergeValue(C108)&amp;"."&amp; mergeValue(D108)&amp;"."&amp; mergeValue(F108)</f>
        <v>#NAME?</v>
      </c>
      <c r="M108" s="525" t="s">
        <v>9</v>
      </c>
      <c r="N108" s="550"/>
      <c r="O108" s="1280"/>
      <c r="P108" s="1281"/>
      <c r="Q108" s="1281"/>
      <c r="R108" s="1281"/>
      <c r="S108" s="1281"/>
      <c r="T108" s="1281"/>
      <c r="U108" s="1281"/>
      <c r="V108" s="1281"/>
      <c r="W108" s="1281"/>
      <c r="X108" s="1281"/>
      <c r="Y108" s="1281"/>
      <c r="Z108" s="1281"/>
      <c r="AA108" s="1282"/>
      <c r="AB108" s="1129" t="s">
        <v>720</v>
      </c>
      <c r="AC108" s="554"/>
      <c r="AD108" s="558" t="e">
        <f ca="1">strCheckUnique(AE108:AE113)</f>
        <v>#NAME?</v>
      </c>
      <c r="AE108" s="554"/>
      <c r="AF108" s="558"/>
      <c r="AG108" s="554"/>
      <c r="AH108" s="554"/>
      <c r="AI108" s="554"/>
      <c r="AJ108" s="554"/>
      <c r="AK108" s="554"/>
      <c r="AL108" s="554"/>
      <c r="AM108" s="554"/>
      <c r="AN108" s="554"/>
    </row>
    <row r="109" spans="1:40" s="493" customFormat="1" ht="56.25" customHeight="1">
      <c r="A109" s="1277"/>
      <c r="B109" s="1277"/>
      <c r="C109" s="1277"/>
      <c r="D109" s="1277"/>
      <c r="E109" s="1277"/>
      <c r="F109" s="1277"/>
      <c r="G109" s="1277">
        <v>1</v>
      </c>
      <c r="H109" s="1026"/>
      <c r="I109" s="1327"/>
      <c r="J109" s="1328"/>
      <c r="K109" s="1015"/>
      <c r="L109" s="562" t="e">
        <f ca="1">mergeValue(A109) &amp;"."&amp; mergeValue(B109)&amp;"."&amp; mergeValue(C109)&amp;"."&amp; mergeValue(D109)&amp;"."&amp; mergeValue(F109)&amp;"."&amp; mergeValue(G109)</f>
        <v>#NAME?</v>
      </c>
      <c r="M109" s="1016"/>
      <c r="N109" s="615"/>
      <c r="O109" s="532"/>
      <c r="P109" s="532"/>
      <c r="Q109" s="532"/>
      <c r="R109" s="463"/>
      <c r="S109" s="1041"/>
      <c r="T109" s="463"/>
      <c r="U109" s="1041"/>
      <c r="V109" s="553" t="str">
        <f>W109 &amp; "-" &amp; Y109</f>
        <v>-</v>
      </c>
      <c r="W109" s="1283"/>
      <c r="X109" s="1285" t="s">
        <v>83</v>
      </c>
      <c r="Y109" s="1283"/>
      <c r="Z109" s="1285" t="s">
        <v>83</v>
      </c>
      <c r="AA109" s="507"/>
      <c r="AB109" s="1129" t="s">
        <v>738</v>
      </c>
      <c r="AC109" s="554" t="e">
        <f ca="1">strCheckDate(O109:AA109)</f>
        <v>#NAME?</v>
      </c>
      <c r="AD109" s="558"/>
      <c r="AE109" s="558" t="str">
        <f>IF(M109="","",M109 )</f>
        <v/>
      </c>
      <c r="AF109" s="558"/>
      <c r="AG109" s="558"/>
      <c r="AH109" s="558"/>
      <c r="AI109" s="554"/>
      <c r="AJ109" s="554"/>
      <c r="AK109" s="554"/>
      <c r="AL109" s="554"/>
      <c r="AM109" s="554"/>
      <c r="AN109" s="554"/>
    </row>
    <row r="110" spans="1:40" s="493" customFormat="1" ht="87.95" customHeight="1">
      <c r="A110" s="1277"/>
      <c r="B110" s="1277"/>
      <c r="C110" s="1277"/>
      <c r="D110" s="1277"/>
      <c r="E110" s="1277"/>
      <c r="F110" s="1277"/>
      <c r="G110" s="1277"/>
      <c r="H110" s="1026">
        <v>1</v>
      </c>
      <c r="I110" s="1327"/>
      <c r="J110" s="1328"/>
      <c r="K110" s="1015"/>
      <c r="L110" s="562" t="e">
        <f ca="1">mergeValue(A110) &amp;"."&amp; mergeValue(B110)&amp;"."&amp; mergeValue(C110)&amp;"."&amp; mergeValue(D110)&amp;"."&amp; mergeValue(F110)&amp;"."&amp; mergeValue(G110)&amp;"."&amp; mergeValue(H110)</f>
        <v>#NAME?</v>
      </c>
      <c r="M110" s="1018"/>
      <c r="N110" s="464"/>
      <c r="O110" s="532"/>
      <c r="P110" s="532"/>
      <c r="Q110" s="532"/>
      <c r="R110" s="463"/>
      <c r="S110" s="1041"/>
      <c r="T110" s="463"/>
      <c r="U110" s="1041"/>
      <c r="V110" s="553" t="str">
        <f>W110 &amp; "-" &amp; Y110</f>
        <v>-</v>
      </c>
      <c r="W110" s="1283"/>
      <c r="X110" s="1285"/>
      <c r="Y110" s="1283"/>
      <c r="Z110" s="1285"/>
      <c r="AA110" s="637"/>
      <c r="AB110" s="1295" t="s">
        <v>739</v>
      </c>
      <c r="AC110" s="554" t="e">
        <f ca="1">strCheckDate(O110:AA110)</f>
        <v>#NAME?</v>
      </c>
      <c r="AD110" s="554"/>
      <c r="AE110" s="554"/>
      <c r="AF110" s="558"/>
      <c r="AG110" s="554"/>
      <c r="AH110" s="554"/>
      <c r="AI110" s="554"/>
      <c r="AJ110" s="554"/>
      <c r="AK110" s="554"/>
      <c r="AL110" s="554"/>
      <c r="AM110" s="554"/>
      <c r="AN110" s="554"/>
    </row>
    <row r="111" spans="1:40" s="493" customFormat="1" ht="14.25" hidden="1">
      <c r="A111" s="1277"/>
      <c r="B111" s="1277"/>
      <c r="C111" s="1277"/>
      <c r="D111" s="1277"/>
      <c r="E111" s="1277"/>
      <c r="F111" s="1277"/>
      <c r="G111" s="1277"/>
      <c r="H111" s="1026"/>
      <c r="I111" s="1327"/>
      <c r="J111" s="1328"/>
      <c r="K111" s="1015"/>
      <c r="L111" s="569"/>
      <c r="M111" s="615"/>
      <c r="N111" s="615"/>
      <c r="O111" s="532"/>
      <c r="P111" s="463"/>
      <c r="Q111" s="463"/>
      <c r="R111" s="463"/>
      <c r="S111" s="463"/>
      <c r="T111" s="463"/>
      <c r="U111" s="529"/>
      <c r="V111" s="553"/>
      <c r="W111" s="1284"/>
      <c r="X111" s="1285"/>
      <c r="Y111" s="1284"/>
      <c r="Z111" s="1285"/>
      <c r="AA111" s="507"/>
      <c r="AB111" s="1296"/>
      <c r="AC111" s="554"/>
      <c r="AD111" s="554"/>
      <c r="AE111" s="554"/>
      <c r="AF111" s="558">
        <f ca="1">OFFSET(AF111,-1,0)</f>
        <v>0</v>
      </c>
      <c r="AG111" s="554"/>
      <c r="AH111" s="554"/>
      <c r="AI111" s="554"/>
      <c r="AJ111" s="554"/>
      <c r="AK111" s="554"/>
      <c r="AL111" s="554"/>
      <c r="AM111" s="554"/>
      <c r="AN111" s="554"/>
    </row>
    <row r="112" spans="1:40" s="492" customFormat="1" ht="15" customHeight="1">
      <c r="A112" s="1277"/>
      <c r="B112" s="1277"/>
      <c r="C112" s="1277"/>
      <c r="D112" s="1277"/>
      <c r="E112" s="1277"/>
      <c r="F112" s="1277"/>
      <c r="G112" s="1277"/>
      <c r="H112" s="1026"/>
      <c r="I112" s="1327"/>
      <c r="J112" s="1328"/>
      <c r="K112" s="1017"/>
      <c r="L112" s="508"/>
      <c r="M112" s="527" t="s">
        <v>40</v>
      </c>
      <c r="N112" s="521"/>
      <c r="O112" s="515"/>
      <c r="P112" s="515"/>
      <c r="Q112" s="515"/>
      <c r="R112" s="515"/>
      <c r="S112" s="515"/>
      <c r="T112" s="515"/>
      <c r="U112" s="515"/>
      <c r="V112" s="515"/>
      <c r="W112" s="533"/>
      <c r="X112" s="534"/>
      <c r="Y112" s="533"/>
      <c r="Z112" s="521"/>
      <c r="AA112" s="530"/>
      <c r="AB112" s="1297"/>
      <c r="AC112" s="556"/>
      <c r="AD112" s="556"/>
      <c r="AE112" s="556"/>
      <c r="AF112" s="556"/>
      <c r="AG112" s="556"/>
      <c r="AH112" s="556"/>
      <c r="AI112" s="556"/>
      <c r="AJ112" s="556"/>
      <c r="AK112" s="556"/>
      <c r="AL112" s="556"/>
      <c r="AM112" s="556"/>
      <c r="AN112" s="556"/>
    </row>
    <row r="113" spans="1:40" s="492" customFormat="1" ht="15" customHeight="1">
      <c r="A113" s="1277"/>
      <c r="B113" s="1277"/>
      <c r="C113" s="1277"/>
      <c r="D113" s="1277"/>
      <c r="E113" s="1277"/>
      <c r="F113" s="1277"/>
      <c r="G113" s="1026"/>
      <c r="H113" s="1026"/>
      <c r="I113" s="1327"/>
      <c r="J113" s="1023"/>
      <c r="K113" s="1017"/>
      <c r="L113" s="508"/>
      <c r="M113" s="526" t="s">
        <v>24</v>
      </c>
      <c r="N113" s="527"/>
      <c r="O113" s="527"/>
      <c r="P113" s="527"/>
      <c r="Q113" s="527"/>
      <c r="R113" s="527"/>
      <c r="S113" s="527"/>
      <c r="T113" s="527"/>
      <c r="U113" s="527"/>
      <c r="V113" s="527"/>
      <c r="W113" s="527"/>
      <c r="X113" s="527"/>
      <c r="Y113" s="527"/>
      <c r="Z113" s="527"/>
      <c r="AA113" s="527"/>
      <c r="AB113" s="530"/>
      <c r="AC113" s="556"/>
      <c r="AD113" s="556"/>
      <c r="AE113" s="556"/>
      <c r="AF113" s="556"/>
      <c r="AG113" s="556"/>
      <c r="AH113" s="556"/>
      <c r="AI113" s="556"/>
      <c r="AJ113" s="556"/>
      <c r="AK113" s="556"/>
      <c r="AL113" s="556"/>
      <c r="AM113" s="556"/>
      <c r="AN113" s="556"/>
    </row>
    <row r="114" spans="1:40" s="492" customFormat="1" ht="15" customHeight="1">
      <c r="A114" s="1277"/>
      <c r="B114" s="1277"/>
      <c r="C114" s="1277"/>
      <c r="D114" s="1277"/>
      <c r="E114" s="1277"/>
      <c r="F114" s="1029"/>
      <c r="G114" s="1026"/>
      <c r="H114" s="1026"/>
      <c r="I114" s="1013"/>
      <c r="J114" s="1011"/>
      <c r="K114" s="1017"/>
      <c r="L114" s="508"/>
      <c r="M114" s="521" t="s">
        <v>10</v>
      </c>
      <c r="N114" s="520"/>
      <c r="O114" s="515"/>
      <c r="P114" s="515"/>
      <c r="Q114" s="515"/>
      <c r="R114" s="515"/>
      <c r="S114" s="515"/>
      <c r="T114" s="515"/>
      <c r="U114" s="515"/>
      <c r="V114" s="515"/>
      <c r="W114" s="542"/>
      <c r="X114" s="534"/>
      <c r="Y114" s="533"/>
      <c r="Z114" s="520"/>
      <c r="AA114" s="534"/>
      <c r="AB114" s="530"/>
      <c r="AC114" s="556"/>
      <c r="AD114" s="556"/>
      <c r="AE114" s="556"/>
      <c r="AF114" s="556"/>
      <c r="AG114" s="556"/>
      <c r="AH114" s="556"/>
      <c r="AI114" s="556"/>
      <c r="AJ114" s="556"/>
      <c r="AK114" s="556"/>
      <c r="AL114" s="556"/>
      <c r="AM114" s="556"/>
      <c r="AN114" s="556"/>
    </row>
    <row r="115" spans="1:40" s="492" customFormat="1" ht="14.25" hidden="1">
      <c r="A115" s="1277"/>
      <c r="B115" s="1277"/>
      <c r="C115" s="1277"/>
      <c r="D115" s="1277"/>
      <c r="E115" s="1029"/>
      <c r="F115" s="1029"/>
      <c r="G115" s="1026"/>
      <c r="H115" s="1026"/>
      <c r="I115" s="1024"/>
      <c r="J115" s="1011"/>
      <c r="K115" s="1007"/>
      <c r="L115" s="508"/>
      <c r="M115" s="521"/>
      <c r="N115" s="521"/>
      <c r="O115" s="521"/>
      <c r="P115" s="521"/>
      <c r="Q115" s="521"/>
      <c r="R115" s="521"/>
      <c r="S115" s="521"/>
      <c r="T115" s="521"/>
      <c r="U115" s="521"/>
      <c r="V115" s="521"/>
      <c r="W115" s="521"/>
      <c r="X115" s="521"/>
      <c r="Y115" s="521"/>
      <c r="Z115" s="521"/>
      <c r="AA115" s="521"/>
      <c r="AB115" s="530"/>
      <c r="AC115" s="556"/>
      <c r="AD115" s="556"/>
      <c r="AE115" s="556"/>
      <c r="AF115" s="556"/>
      <c r="AG115" s="556"/>
      <c r="AH115" s="556"/>
      <c r="AI115" s="556"/>
      <c r="AJ115" s="556"/>
      <c r="AK115" s="556"/>
      <c r="AL115" s="556"/>
      <c r="AM115" s="556"/>
      <c r="AN115" s="556"/>
    </row>
    <row r="116" spans="1:40" s="492" customFormat="1" ht="15" customHeight="1">
      <c r="A116" s="1277"/>
      <c r="B116" s="1277"/>
      <c r="C116" s="1277"/>
      <c r="D116" s="1030"/>
      <c r="E116" s="1030"/>
      <c r="F116" s="1030"/>
      <c r="G116" s="1031"/>
      <c r="H116" s="1030"/>
      <c r="I116" s="1017"/>
      <c r="J116" s="1011"/>
      <c r="K116" s="1017"/>
      <c r="L116" s="508"/>
      <c r="M116" s="520" t="s">
        <v>16</v>
      </c>
      <c r="N116" s="519"/>
      <c r="O116" s="515"/>
      <c r="P116" s="515"/>
      <c r="Q116" s="515"/>
      <c r="R116" s="515"/>
      <c r="S116" s="515"/>
      <c r="T116" s="515"/>
      <c r="U116" s="515"/>
      <c r="V116" s="515"/>
      <c r="W116" s="542"/>
      <c r="X116" s="534"/>
      <c r="Y116" s="533"/>
      <c r="Z116" s="519"/>
      <c r="AA116" s="534"/>
      <c r="AB116" s="530"/>
      <c r="AC116" s="556"/>
      <c r="AD116" s="556"/>
      <c r="AE116" s="556"/>
      <c r="AF116" s="556"/>
      <c r="AG116" s="556"/>
      <c r="AH116" s="556"/>
      <c r="AI116" s="556"/>
      <c r="AJ116" s="556"/>
      <c r="AK116" s="556"/>
      <c r="AL116" s="556"/>
      <c r="AM116" s="556"/>
      <c r="AN116" s="556"/>
    </row>
    <row r="117" spans="1:40" s="492" customFormat="1" ht="15" customHeight="1">
      <c r="A117" s="1277"/>
      <c r="B117" s="1277"/>
      <c r="C117" s="1030"/>
      <c r="D117" s="1030"/>
      <c r="E117" s="1030"/>
      <c r="F117" s="1030"/>
      <c r="G117" s="1031"/>
      <c r="H117" s="1030"/>
      <c r="I117" s="1017"/>
      <c r="J117" s="1011"/>
      <c r="K117" s="1017"/>
      <c r="L117" s="508"/>
      <c r="M117" s="519" t="s">
        <v>17</v>
      </c>
      <c r="N117" s="519"/>
      <c r="O117" s="515"/>
      <c r="P117" s="515"/>
      <c r="Q117" s="515"/>
      <c r="R117" s="515"/>
      <c r="S117" s="515"/>
      <c r="T117" s="515"/>
      <c r="U117" s="515"/>
      <c r="V117" s="515"/>
      <c r="W117" s="542"/>
      <c r="X117" s="534"/>
      <c r="Y117" s="533"/>
      <c r="Z117" s="519"/>
      <c r="AA117" s="534"/>
      <c r="AB117" s="530"/>
      <c r="AC117" s="556"/>
      <c r="AD117" s="556"/>
      <c r="AE117" s="556"/>
      <c r="AF117" s="556"/>
      <c r="AG117" s="556"/>
      <c r="AH117" s="556"/>
      <c r="AI117" s="556"/>
      <c r="AJ117" s="556"/>
      <c r="AK117" s="556"/>
      <c r="AL117" s="556"/>
      <c r="AM117" s="556"/>
      <c r="AN117" s="556"/>
    </row>
    <row r="118" spans="1:40" s="492" customFormat="1" ht="15" customHeight="1">
      <c r="A118" s="1277"/>
      <c r="B118" s="1030"/>
      <c r="C118" s="1030"/>
      <c r="D118" s="1030"/>
      <c r="E118" s="1030"/>
      <c r="F118" s="1030"/>
      <c r="G118" s="1031"/>
      <c r="H118" s="1030"/>
      <c r="I118" s="1017"/>
      <c r="J118" s="1011"/>
      <c r="K118" s="1017"/>
      <c r="L118" s="508"/>
      <c r="M118" s="528" t="s">
        <v>18</v>
      </c>
      <c r="N118" s="519"/>
      <c r="O118" s="515"/>
      <c r="P118" s="515"/>
      <c r="Q118" s="515"/>
      <c r="R118" s="515"/>
      <c r="S118" s="515"/>
      <c r="T118" s="515"/>
      <c r="U118" s="515"/>
      <c r="V118" s="515"/>
      <c r="W118" s="542"/>
      <c r="X118" s="534"/>
      <c r="Y118" s="533"/>
      <c r="Z118" s="519"/>
      <c r="AA118" s="534"/>
      <c r="AB118" s="530"/>
      <c r="AC118" s="556"/>
      <c r="AD118" s="556"/>
      <c r="AE118" s="556"/>
      <c r="AF118" s="556"/>
      <c r="AG118" s="556"/>
      <c r="AH118" s="556"/>
      <c r="AI118" s="556"/>
      <c r="AJ118" s="556"/>
      <c r="AK118" s="556"/>
      <c r="AL118" s="556"/>
      <c r="AM118" s="556"/>
      <c r="AN118" s="556"/>
    </row>
    <row r="119" spans="1:40" s="492" customFormat="1" ht="15" customHeight="1">
      <c r="A119" s="1024"/>
      <c r="B119" s="1024"/>
      <c r="C119" s="1024"/>
      <c r="D119" s="1024"/>
      <c r="E119" s="1024"/>
      <c r="F119" s="1024"/>
      <c r="G119" s="1032"/>
      <c r="H119" s="1024"/>
      <c r="I119" s="1010"/>
      <c r="J119" s="1011"/>
      <c r="K119" s="1007"/>
      <c r="L119" s="508"/>
      <c r="M119" s="535" t="s">
        <v>308</v>
      </c>
      <c r="N119" s="519"/>
      <c r="O119" s="515"/>
      <c r="P119" s="515"/>
      <c r="Q119" s="515"/>
      <c r="R119" s="515"/>
      <c r="S119" s="515"/>
      <c r="T119" s="515"/>
      <c r="U119" s="515"/>
      <c r="V119" s="515"/>
      <c r="W119" s="542"/>
      <c r="X119" s="534"/>
      <c r="Y119" s="533"/>
      <c r="Z119" s="519"/>
      <c r="AA119" s="534"/>
      <c r="AB119" s="530"/>
      <c r="AC119" s="556"/>
      <c r="AD119" s="556"/>
      <c r="AE119" s="556"/>
      <c r="AF119" s="556"/>
      <c r="AG119" s="556"/>
      <c r="AH119" s="556"/>
      <c r="AI119" s="556"/>
      <c r="AJ119" s="556"/>
      <c r="AK119" s="556"/>
      <c r="AL119" s="556"/>
      <c r="AM119" s="556"/>
      <c r="AN119" s="556"/>
    </row>
    <row r="120" spans="1:40" s="651" customFormat="1" ht="102.75" customHeight="1">
      <c r="A120" s="876"/>
      <c r="B120" s="876"/>
      <c r="C120" s="876"/>
      <c r="D120" s="876"/>
      <c r="E120" s="876"/>
      <c r="F120" s="876"/>
      <c r="G120" s="880"/>
      <c r="H120" s="881">
        <v>1</v>
      </c>
      <c r="I120" s="879"/>
      <c r="J120" s="877"/>
      <c r="K120" s="878"/>
      <c r="L120" s="688" t="e">
        <f ca="1">mergeValue(A120) &amp;"."&amp; mergeValue(B120)&amp;"."&amp; mergeValue(C120)&amp;"."&amp; mergeValue(D120)&amp;"."&amp; mergeValue(F120)&amp;"."&amp; mergeValue(G120)&amp;"."&amp; mergeValue(H120)</f>
        <v>#NAME?</v>
      </c>
      <c r="M120" s="1018"/>
      <c r="N120" s="678"/>
      <c r="O120" s="667"/>
      <c r="P120" s="667"/>
      <c r="Q120" s="667"/>
      <c r="R120" s="677"/>
      <c r="S120" s="1041"/>
      <c r="T120" s="677"/>
      <c r="U120" s="1041"/>
      <c r="V120" s="682" t="str">
        <f>W120 &amp; "-" &amp; Y120</f>
        <v>-</v>
      </c>
      <c r="W120" s="649"/>
      <c r="X120" s="619" t="s">
        <v>84</v>
      </c>
      <c r="Y120" s="1038"/>
      <c r="Z120" s="441" t="s">
        <v>84</v>
      </c>
      <c r="AA120" s="637"/>
      <c r="AB120" s="656"/>
      <c r="AC120" s="683" t="e">
        <f ca="1">strCheckDate(O120:AA120)</f>
        <v>#NAME?</v>
      </c>
      <c r="AD120" s="683"/>
      <c r="AE120" s="683"/>
      <c r="AF120" s="686"/>
      <c r="AG120" s="683"/>
      <c r="AH120" s="683"/>
      <c r="AI120" s="683"/>
      <c r="AJ120" s="683"/>
      <c r="AK120" s="683"/>
      <c r="AL120" s="683"/>
      <c r="AM120" s="683"/>
      <c r="AN120" s="683"/>
    </row>
    <row r="123" spans="1:40" s="34" customFormat="1" ht="17.100000000000001" customHeight="1">
      <c r="G123" s="34" t="s">
        <v>12</v>
      </c>
      <c r="I123" s="34" t="s">
        <v>68</v>
      </c>
      <c r="U123" s="151"/>
    </row>
    <row r="124" spans="1:40" ht="17.100000000000001" customHeight="1">
      <c r="T124" s="116"/>
      <c r="U124" s="40"/>
    </row>
    <row r="125" spans="1:40" s="493" customFormat="1" ht="22.5">
      <c r="A125" s="1277">
        <v>1</v>
      </c>
      <c r="B125" s="888"/>
      <c r="C125" s="888"/>
      <c r="D125" s="888"/>
      <c r="E125" s="889"/>
      <c r="F125" s="890"/>
      <c r="G125" s="890"/>
      <c r="H125" s="890"/>
      <c r="I125" s="891"/>
      <c r="J125" s="886"/>
      <c r="K125" s="893"/>
      <c r="L125" s="562" t="e">
        <f ca="1">mergeValue(A125)</f>
        <v>#NAME?</v>
      </c>
      <c r="M125" s="610" t="s">
        <v>19</v>
      </c>
      <c r="N125" s="549"/>
      <c r="O125" s="1320"/>
      <c r="P125" s="1320"/>
      <c r="Q125" s="1320"/>
      <c r="R125" s="1320"/>
      <c r="S125" s="1320"/>
      <c r="T125" s="1320"/>
      <c r="U125" s="1320"/>
      <c r="V125" s="1320"/>
      <c r="W125" s="1129" t="s">
        <v>718</v>
      </c>
      <c r="X125" s="554"/>
      <c r="Y125" s="554"/>
      <c r="Z125" s="554"/>
      <c r="AA125" s="554"/>
      <c r="AB125" s="554"/>
      <c r="AC125" s="554"/>
      <c r="AD125" s="554"/>
      <c r="AE125" s="554"/>
      <c r="AF125" s="554"/>
      <c r="AG125" s="554"/>
      <c r="AH125" s="554"/>
    </row>
    <row r="126" spans="1:40" s="493" customFormat="1" ht="22.5">
      <c r="A126" s="1277"/>
      <c r="B126" s="1277">
        <v>1</v>
      </c>
      <c r="C126" s="888"/>
      <c r="D126" s="888"/>
      <c r="E126" s="890"/>
      <c r="F126" s="890"/>
      <c r="G126" s="890"/>
      <c r="H126" s="890"/>
      <c r="I126" s="885"/>
      <c r="J126" s="884"/>
      <c r="K126" s="887"/>
      <c r="L126" s="562" t="e">
        <f ca="1">mergeValue(A126) &amp;"."&amp; mergeValue(B126)</f>
        <v>#NAME?</v>
      </c>
      <c r="M126" s="516" t="s">
        <v>15</v>
      </c>
      <c r="N126" s="549"/>
      <c r="O126" s="1320"/>
      <c r="P126" s="1320"/>
      <c r="Q126" s="1320"/>
      <c r="R126" s="1320"/>
      <c r="S126" s="1320"/>
      <c r="T126" s="1320"/>
      <c r="U126" s="1320"/>
      <c r="V126" s="1320"/>
      <c r="W126" s="1129" t="s">
        <v>459</v>
      </c>
      <c r="X126" s="554"/>
      <c r="Y126" s="554"/>
      <c r="Z126" s="554"/>
      <c r="AA126" s="554"/>
      <c r="AB126" s="554"/>
      <c r="AC126" s="554"/>
      <c r="AD126" s="554"/>
      <c r="AE126" s="554"/>
      <c r="AF126" s="554"/>
      <c r="AG126" s="554"/>
      <c r="AH126" s="554"/>
    </row>
    <row r="127" spans="1:40" s="493" customFormat="1" ht="22.5">
      <c r="A127" s="1277"/>
      <c r="B127" s="1277"/>
      <c r="C127" s="1277">
        <v>1</v>
      </c>
      <c r="D127" s="888"/>
      <c r="E127" s="890"/>
      <c r="F127" s="890"/>
      <c r="G127" s="890"/>
      <c r="H127" s="890"/>
      <c r="I127" s="892"/>
      <c r="J127" s="884"/>
      <c r="K127" s="887"/>
      <c r="L127" s="562" t="e">
        <f ca="1">mergeValue(A127) &amp;"."&amp; mergeValue(B127)&amp;"."&amp; mergeValue(C127)</f>
        <v>#NAME?</v>
      </c>
      <c r="M127" s="517" t="s">
        <v>7</v>
      </c>
      <c r="N127" s="549"/>
      <c r="O127" s="1320"/>
      <c r="P127" s="1320"/>
      <c r="Q127" s="1320"/>
      <c r="R127" s="1320"/>
      <c r="S127" s="1320"/>
      <c r="T127" s="1320"/>
      <c r="U127" s="1320"/>
      <c r="V127" s="1320"/>
      <c r="W127" s="1129" t="s">
        <v>600</v>
      </c>
      <c r="X127" s="554"/>
      <c r="Y127" s="554"/>
      <c r="Z127" s="554"/>
      <c r="AA127" s="554"/>
      <c r="AB127" s="554"/>
      <c r="AC127" s="554"/>
      <c r="AD127" s="554"/>
      <c r="AE127" s="554"/>
      <c r="AF127" s="554"/>
      <c r="AG127" s="554"/>
      <c r="AH127" s="554"/>
    </row>
    <row r="128" spans="1:40" s="493" customFormat="1" ht="22.5">
      <c r="A128" s="1277"/>
      <c r="B128" s="1277"/>
      <c r="C128" s="1277"/>
      <c r="D128" s="1277">
        <v>1</v>
      </c>
      <c r="E128" s="890"/>
      <c r="F128" s="890"/>
      <c r="G128" s="890"/>
      <c r="H128" s="890"/>
      <c r="I128" s="892"/>
      <c r="J128" s="884"/>
      <c r="K128" s="887"/>
      <c r="L128" s="562" t="e">
        <f ca="1">mergeValue(A128) &amp;"."&amp; mergeValue(B128)&amp;"."&amp; mergeValue(C128)&amp;"."&amp; mergeValue(D128)</f>
        <v>#NAME?</v>
      </c>
      <c r="M128" s="518" t="s">
        <v>21</v>
      </c>
      <c r="N128" s="549"/>
      <c r="O128" s="1320"/>
      <c r="P128" s="1320"/>
      <c r="Q128" s="1320"/>
      <c r="R128" s="1320"/>
      <c r="S128" s="1320"/>
      <c r="T128" s="1320"/>
      <c r="U128" s="1320"/>
      <c r="V128" s="1320"/>
      <c r="W128" s="1129" t="s">
        <v>601</v>
      </c>
      <c r="X128" s="554"/>
      <c r="Y128" s="554"/>
      <c r="Z128" s="554"/>
      <c r="AA128" s="554"/>
      <c r="AB128" s="554"/>
      <c r="AC128" s="554"/>
      <c r="AD128" s="554"/>
      <c r="AE128" s="554"/>
      <c r="AF128" s="554"/>
      <c r="AG128" s="554"/>
      <c r="AH128" s="554"/>
    </row>
    <row r="129" spans="1:34" s="493" customFormat="1" ht="11.25" hidden="1" customHeight="1">
      <c r="A129" s="1277"/>
      <c r="B129" s="1277"/>
      <c r="C129" s="1277"/>
      <c r="D129" s="1277"/>
      <c r="E129" s="1277">
        <v>1</v>
      </c>
      <c r="F129" s="890"/>
      <c r="G129" s="890"/>
      <c r="H129" s="888">
        <v>1</v>
      </c>
      <c r="I129" s="1277">
        <v>1</v>
      </c>
      <c r="J129" s="890"/>
      <c r="K129" s="895"/>
      <c r="L129" s="562"/>
      <c r="M129" s="524"/>
      <c r="N129" s="550"/>
      <c r="O129" s="600"/>
      <c r="P129" s="600"/>
      <c r="Q129" s="600"/>
      <c r="R129" s="600"/>
      <c r="S129" s="600"/>
      <c r="T129" s="600"/>
      <c r="U129" s="600"/>
      <c r="V129" s="478"/>
      <c r="W129" s="1090"/>
      <c r="X129" s="554"/>
      <c r="Y129" s="554"/>
      <c r="Z129" s="554"/>
      <c r="AA129" s="554"/>
      <c r="AB129" s="554"/>
      <c r="AC129" s="554"/>
      <c r="AD129" s="554"/>
      <c r="AE129" s="554"/>
      <c r="AF129" s="554"/>
      <c r="AG129" s="554"/>
      <c r="AH129" s="554"/>
    </row>
    <row r="130" spans="1:34" s="493" customFormat="1" ht="33.75">
      <c r="A130" s="1277"/>
      <c r="B130" s="1277"/>
      <c r="C130" s="1277"/>
      <c r="D130" s="1277"/>
      <c r="E130" s="1277"/>
      <c r="F130" s="1277">
        <v>1</v>
      </c>
      <c r="G130" s="888"/>
      <c r="H130" s="888"/>
      <c r="I130" s="1277"/>
      <c r="J130" s="1277">
        <v>1</v>
      </c>
      <c r="K130" s="896"/>
      <c r="L130" s="562" t="e">
        <f ca="1">mergeValue(A130) &amp;"."&amp; mergeValue(B130)&amp;"."&amp; mergeValue(C130)&amp;"."&amp; mergeValue(D130)&amp;"."&amp;  mergeValue(F130)</f>
        <v>#NAME?</v>
      </c>
      <c r="M130" s="525" t="s">
        <v>9</v>
      </c>
      <c r="N130" s="550"/>
      <c r="O130" s="1279"/>
      <c r="P130" s="1279"/>
      <c r="Q130" s="1279"/>
      <c r="R130" s="1279"/>
      <c r="S130" s="1279"/>
      <c r="T130" s="1279"/>
      <c r="U130" s="1279"/>
      <c r="V130" s="1279"/>
      <c r="W130" s="1129" t="s">
        <v>720</v>
      </c>
      <c r="X130" s="554"/>
      <c r="Y130" s="558" t="e">
        <f ca="1">strCheckUnique(Z130:Z133)</f>
        <v>#NAME?</v>
      </c>
      <c r="Z130" s="554"/>
      <c r="AA130" s="558"/>
      <c r="AB130" s="554"/>
      <c r="AC130" s="554"/>
      <c r="AD130" s="554"/>
      <c r="AE130" s="554"/>
      <c r="AF130" s="554"/>
      <c r="AG130" s="554"/>
      <c r="AH130" s="554"/>
    </row>
    <row r="131" spans="1:34" s="493" customFormat="1" ht="99" customHeight="1">
      <c r="A131" s="1277"/>
      <c r="B131" s="1277"/>
      <c r="C131" s="1277"/>
      <c r="D131" s="1277"/>
      <c r="E131" s="1277"/>
      <c r="F131" s="1277"/>
      <c r="G131" s="888">
        <v>1</v>
      </c>
      <c r="H131" s="888"/>
      <c r="I131" s="1277"/>
      <c r="J131" s="1277"/>
      <c r="K131" s="896">
        <v>1</v>
      </c>
      <c r="L131" s="562" t="e">
        <f ca="1">mergeValue(A131) &amp;"."&amp; mergeValue(B131)&amp;"."&amp; mergeValue(C131)&amp;"."&amp; mergeValue(D131)&amp;"."&amp; mergeValue(F131)&amp;"."&amp; mergeValue(G131)</f>
        <v>#NAME?</v>
      </c>
      <c r="M131" s="1016"/>
      <c r="N131" s="555"/>
      <c r="O131" s="649"/>
      <c r="P131" s="532"/>
      <c r="Q131" s="1040"/>
      <c r="R131" s="1283"/>
      <c r="S131" s="1285" t="s">
        <v>83</v>
      </c>
      <c r="T131" s="1283"/>
      <c r="U131" s="1285" t="s">
        <v>84</v>
      </c>
      <c r="V131" s="547"/>
      <c r="W131" s="1295" t="s">
        <v>733</v>
      </c>
      <c r="X131" s="554" t="e">
        <f ca="1">strCheckDate(O132:V132)</f>
        <v>#NAME?</v>
      </c>
      <c r="Y131" s="558"/>
      <c r="Z131" s="558" t="str">
        <f>IF(M131="","",M131 )</f>
        <v/>
      </c>
      <c r="AA131" s="558"/>
      <c r="AB131" s="558"/>
      <c r="AC131" s="558"/>
      <c r="AD131" s="554"/>
      <c r="AE131" s="554"/>
      <c r="AF131" s="554"/>
      <c r="AG131" s="554"/>
      <c r="AH131" s="554"/>
    </row>
    <row r="132" spans="1:34" s="493" customFormat="1" ht="0.2" customHeight="1">
      <c r="A132" s="1277"/>
      <c r="B132" s="1277"/>
      <c r="C132" s="1277"/>
      <c r="D132" s="1277"/>
      <c r="E132" s="1277"/>
      <c r="F132" s="1277"/>
      <c r="G132" s="888"/>
      <c r="H132" s="888"/>
      <c r="I132" s="1277"/>
      <c r="J132" s="1277"/>
      <c r="K132" s="896"/>
      <c r="L132" s="569"/>
      <c r="M132" s="615"/>
      <c r="N132" s="555"/>
      <c r="O132" s="532"/>
      <c r="P132" s="532"/>
      <c r="Q132" s="553" t="str">
        <f>R131 &amp; "-" &amp; T131</f>
        <v>-</v>
      </c>
      <c r="R132" s="1284"/>
      <c r="S132" s="1285"/>
      <c r="T132" s="1284"/>
      <c r="U132" s="1285"/>
      <c r="V132" s="547"/>
      <c r="W132" s="1296"/>
      <c r="X132" s="554"/>
      <c r="Y132" s="554"/>
      <c r="Z132" s="554"/>
      <c r="AA132" s="554"/>
      <c r="AB132" s="554"/>
      <c r="AC132" s="554"/>
      <c r="AD132" s="554"/>
      <c r="AE132" s="554"/>
      <c r="AF132" s="554"/>
      <c r="AG132" s="554"/>
      <c r="AH132" s="554"/>
    </row>
    <row r="133" spans="1:34" s="492" customFormat="1" ht="15" customHeight="1">
      <c r="A133" s="1277"/>
      <c r="B133" s="1277"/>
      <c r="C133" s="1277"/>
      <c r="D133" s="1277"/>
      <c r="E133" s="1277"/>
      <c r="F133" s="1277"/>
      <c r="G133" s="890"/>
      <c r="H133" s="888"/>
      <c r="I133" s="1277"/>
      <c r="J133" s="1277"/>
      <c r="K133" s="895"/>
      <c r="L133" s="508"/>
      <c r="M133" s="526" t="s">
        <v>24</v>
      </c>
      <c r="N133" s="521"/>
      <c r="O133" s="515"/>
      <c r="P133" s="515"/>
      <c r="Q133" s="515"/>
      <c r="R133" s="542"/>
      <c r="S133" s="534"/>
      <c r="T133" s="533"/>
      <c r="U133" s="521"/>
      <c r="V133" s="530"/>
      <c r="W133" s="1297"/>
      <c r="X133" s="556"/>
      <c r="Y133" s="556"/>
      <c r="Z133" s="556"/>
      <c r="AA133" s="556"/>
      <c r="AB133" s="556"/>
      <c r="AC133" s="556"/>
      <c r="AD133" s="556"/>
      <c r="AE133" s="556"/>
      <c r="AF133" s="556"/>
      <c r="AG133" s="556"/>
      <c r="AH133" s="556"/>
    </row>
    <row r="134" spans="1:34" s="492" customFormat="1" ht="15" customHeight="1">
      <c r="A134" s="1277"/>
      <c r="B134" s="1277"/>
      <c r="C134" s="1277"/>
      <c r="D134" s="1277"/>
      <c r="E134" s="1277"/>
      <c r="F134" s="890"/>
      <c r="G134" s="890"/>
      <c r="H134" s="888"/>
      <c r="I134" s="1277"/>
      <c r="J134" s="890"/>
      <c r="K134" s="895"/>
      <c r="L134" s="508"/>
      <c r="M134" s="521" t="s">
        <v>10</v>
      </c>
      <c r="N134" s="520"/>
      <c r="O134" s="515"/>
      <c r="P134" s="515"/>
      <c r="Q134" s="515"/>
      <c r="R134" s="542"/>
      <c r="S134" s="534"/>
      <c r="T134" s="533"/>
      <c r="U134" s="520"/>
      <c r="V134" s="534"/>
      <c r="W134" s="530"/>
      <c r="X134" s="556"/>
      <c r="Y134" s="556"/>
      <c r="Z134" s="556"/>
      <c r="AA134" s="556"/>
      <c r="AB134" s="556"/>
      <c r="AC134" s="556"/>
      <c r="AD134" s="556"/>
      <c r="AE134" s="556"/>
      <c r="AF134" s="556"/>
      <c r="AG134" s="556"/>
      <c r="AH134" s="556"/>
    </row>
    <row r="135" spans="1:34" s="492" customFormat="1" ht="0.2" customHeight="1">
      <c r="A135" s="1277"/>
      <c r="B135" s="1277"/>
      <c r="C135" s="1277"/>
      <c r="D135" s="1277"/>
      <c r="E135" s="894"/>
      <c r="F135" s="890"/>
      <c r="G135" s="890"/>
      <c r="H135" s="890"/>
      <c r="I135" s="886"/>
      <c r="J135" s="883"/>
      <c r="K135" s="893"/>
      <c r="L135" s="508"/>
      <c r="M135" s="521"/>
      <c r="N135" s="519"/>
      <c r="O135" s="515"/>
      <c r="P135" s="515"/>
      <c r="Q135" s="515"/>
      <c r="R135" s="542"/>
      <c r="S135" s="534"/>
      <c r="T135" s="533"/>
      <c r="U135" s="519"/>
      <c r="V135" s="534"/>
      <c r="W135" s="530"/>
      <c r="X135" s="556"/>
      <c r="Y135" s="556"/>
      <c r="Z135" s="556"/>
      <c r="AA135" s="556"/>
      <c r="AB135" s="556"/>
      <c r="AC135" s="556"/>
      <c r="AD135" s="556"/>
      <c r="AE135" s="556"/>
      <c r="AF135" s="556"/>
      <c r="AG135" s="556"/>
      <c r="AH135" s="556"/>
    </row>
    <row r="136" spans="1:34" s="492" customFormat="1" ht="15" customHeight="1">
      <c r="A136" s="1277"/>
      <c r="B136" s="1277"/>
      <c r="C136" s="1277"/>
      <c r="D136" s="894"/>
      <c r="E136" s="894"/>
      <c r="F136" s="890"/>
      <c r="G136" s="890"/>
      <c r="H136" s="890"/>
      <c r="I136" s="886"/>
      <c r="J136" s="883"/>
      <c r="K136" s="893"/>
      <c r="L136" s="508"/>
      <c r="M136" s="520" t="s">
        <v>16</v>
      </c>
      <c r="N136" s="519"/>
      <c r="O136" s="515"/>
      <c r="P136" s="515"/>
      <c r="Q136" s="515"/>
      <c r="R136" s="542"/>
      <c r="S136" s="534"/>
      <c r="T136" s="533"/>
      <c r="U136" s="519"/>
      <c r="V136" s="534"/>
      <c r="W136" s="530"/>
      <c r="X136" s="556"/>
      <c r="Y136" s="556"/>
      <c r="Z136" s="556"/>
      <c r="AA136" s="556"/>
      <c r="AB136" s="556"/>
      <c r="AC136" s="556"/>
      <c r="AD136" s="556"/>
      <c r="AE136" s="556"/>
      <c r="AF136" s="556"/>
      <c r="AG136" s="556"/>
      <c r="AH136" s="556"/>
    </row>
    <row r="137" spans="1:34" s="492" customFormat="1" ht="15" customHeight="1">
      <c r="A137" s="1277"/>
      <c r="B137" s="1277"/>
      <c r="C137" s="894"/>
      <c r="D137" s="894"/>
      <c r="E137" s="894"/>
      <c r="F137" s="894"/>
      <c r="G137" s="899"/>
      <c r="H137" s="886"/>
      <c r="I137" s="897"/>
      <c r="J137" s="883"/>
      <c r="K137" s="898"/>
      <c r="L137" s="508"/>
      <c r="M137" s="519" t="s">
        <v>17</v>
      </c>
      <c r="N137" s="519"/>
      <c r="O137" s="515"/>
      <c r="P137" s="515"/>
      <c r="Q137" s="515"/>
      <c r="R137" s="542"/>
      <c r="S137" s="534"/>
      <c r="T137" s="533"/>
      <c r="U137" s="519"/>
      <c r="V137" s="534"/>
      <c r="W137" s="530"/>
      <c r="X137" s="556"/>
      <c r="Y137" s="556"/>
      <c r="Z137" s="556"/>
      <c r="AA137" s="556"/>
      <c r="AB137" s="556"/>
      <c r="AC137" s="556"/>
      <c r="AD137" s="556"/>
      <c r="AE137" s="556"/>
      <c r="AF137" s="556"/>
      <c r="AG137" s="556"/>
      <c r="AH137" s="556"/>
    </row>
    <row r="138" spans="1:34" s="492" customFormat="1" ht="15" customHeight="1">
      <c r="A138" s="1277"/>
      <c r="B138" s="894"/>
      <c r="C138" s="894"/>
      <c r="D138" s="894"/>
      <c r="E138" s="894"/>
      <c r="F138" s="894"/>
      <c r="G138" s="899"/>
      <c r="H138" s="886"/>
      <c r="I138" s="886"/>
      <c r="J138" s="883"/>
      <c r="K138" s="893"/>
      <c r="L138" s="508"/>
      <c r="M138" s="528" t="s">
        <v>18</v>
      </c>
      <c r="N138" s="519"/>
      <c r="O138" s="515"/>
      <c r="P138" s="515"/>
      <c r="Q138" s="515"/>
      <c r="R138" s="542"/>
      <c r="S138" s="534"/>
      <c r="T138" s="533"/>
      <c r="U138" s="519"/>
      <c r="V138" s="534"/>
      <c r="W138" s="530"/>
      <c r="X138" s="556"/>
      <c r="Y138" s="556"/>
      <c r="Z138" s="556"/>
      <c r="AA138" s="556"/>
      <c r="AB138" s="556"/>
      <c r="AC138" s="556"/>
      <c r="AD138" s="556"/>
      <c r="AE138" s="556"/>
      <c r="AF138" s="556"/>
      <c r="AG138" s="556"/>
      <c r="AH138" s="556"/>
    </row>
    <row r="139" spans="1:34" s="492" customFormat="1" ht="15" customHeight="1">
      <c r="A139" s="882"/>
      <c r="B139" s="882"/>
      <c r="C139" s="882"/>
      <c r="D139" s="882"/>
      <c r="E139" s="882"/>
      <c r="F139" s="882"/>
      <c r="G139" s="882"/>
      <c r="H139" s="882"/>
      <c r="I139" s="882"/>
      <c r="J139" s="882"/>
      <c r="K139" s="882"/>
      <c r="L139" s="462"/>
      <c r="M139" s="535" t="s">
        <v>308</v>
      </c>
      <c r="N139" s="519"/>
      <c r="O139" s="515"/>
      <c r="P139" s="515"/>
      <c r="Q139" s="515"/>
      <c r="R139" s="542"/>
      <c r="S139" s="534"/>
      <c r="T139" s="533"/>
      <c r="U139" s="519"/>
      <c r="V139" s="534"/>
      <c r="W139" s="530"/>
      <c r="X139" s="556"/>
      <c r="Y139" s="556"/>
      <c r="Z139" s="556"/>
      <c r="AA139" s="556"/>
      <c r="AB139" s="556"/>
      <c r="AC139" s="556"/>
      <c r="AD139" s="556"/>
      <c r="AE139" s="556"/>
      <c r="AF139" s="556"/>
      <c r="AG139" s="556"/>
      <c r="AH139" s="556"/>
    </row>
    <row r="140" spans="1:34" ht="17.100000000000001" customHeight="1">
      <c r="X140" s="196"/>
      <c r="Y140" s="196"/>
      <c r="Z140" s="196"/>
      <c r="AA140" s="196"/>
      <c r="AB140" s="196"/>
      <c r="AC140" s="196"/>
      <c r="AD140" s="196"/>
      <c r="AE140" s="196"/>
      <c r="AF140" s="196"/>
      <c r="AG140" s="196"/>
      <c r="AH140" s="196"/>
    </row>
    <row r="141" spans="1:34" s="34" customFormat="1" ht="17.100000000000001" customHeight="1">
      <c r="G141" s="34" t="s">
        <v>12</v>
      </c>
      <c r="I141" s="34" t="s">
        <v>182</v>
      </c>
      <c r="V141" s="151"/>
      <c r="X141" s="209"/>
      <c r="Y141" s="209"/>
      <c r="Z141" s="209"/>
      <c r="AA141" s="209"/>
      <c r="AB141" s="209"/>
      <c r="AC141" s="209"/>
      <c r="AD141" s="209"/>
      <c r="AE141" s="209"/>
      <c r="AF141" s="209"/>
      <c r="AG141" s="209"/>
      <c r="AH141" s="209"/>
    </row>
    <row r="142" spans="1:34" ht="17.100000000000001" customHeight="1">
      <c r="T142" s="116"/>
      <c r="U142" s="40"/>
      <c r="X142" s="196"/>
      <c r="Y142" s="196"/>
      <c r="Z142" s="196"/>
      <c r="AA142" s="196"/>
      <c r="AB142" s="196"/>
      <c r="AC142" s="196"/>
      <c r="AD142" s="196"/>
      <c r="AE142" s="196"/>
      <c r="AF142" s="196"/>
      <c r="AG142" s="196"/>
      <c r="AH142" s="196"/>
    </row>
    <row r="143" spans="1:34" s="493" customFormat="1" ht="22.5">
      <c r="A143" s="1277">
        <v>1</v>
      </c>
      <c r="B143" s="906"/>
      <c r="C143" s="906"/>
      <c r="D143" s="906"/>
      <c r="E143" s="907"/>
      <c r="F143" s="908"/>
      <c r="G143" s="908"/>
      <c r="H143" s="908"/>
      <c r="I143" s="909"/>
      <c r="J143" s="904"/>
      <c r="K143" s="911"/>
      <c r="L143" s="562" t="e">
        <f ca="1">mergeValue(A143)</f>
        <v>#NAME?</v>
      </c>
      <c r="M143" s="610" t="s">
        <v>19</v>
      </c>
      <c r="N143" s="549"/>
      <c r="O143" s="1320"/>
      <c r="P143" s="1320"/>
      <c r="Q143" s="1320"/>
      <c r="R143" s="1320"/>
      <c r="S143" s="1320"/>
      <c r="T143" s="1320"/>
      <c r="U143" s="1320"/>
      <c r="V143" s="1320"/>
      <c r="W143" s="1129" t="s">
        <v>718</v>
      </c>
      <c r="X143" s="554"/>
      <c r="Y143" s="554"/>
      <c r="Z143" s="554"/>
      <c r="AA143" s="554"/>
      <c r="AB143" s="554"/>
      <c r="AC143" s="554"/>
      <c r="AD143" s="554"/>
      <c r="AE143" s="554"/>
      <c r="AF143" s="554"/>
      <c r="AG143" s="554"/>
      <c r="AH143" s="554"/>
    </row>
    <row r="144" spans="1:34" s="493" customFormat="1" ht="22.5">
      <c r="A144" s="1277"/>
      <c r="B144" s="1277">
        <v>1</v>
      </c>
      <c r="C144" s="906"/>
      <c r="D144" s="906"/>
      <c r="E144" s="908"/>
      <c r="F144" s="908"/>
      <c r="G144" s="908"/>
      <c r="H144" s="908"/>
      <c r="I144" s="903"/>
      <c r="J144" s="902"/>
      <c r="K144" s="905"/>
      <c r="L144" s="562" t="e">
        <f ca="1">mergeValue(A144) &amp;"."&amp; mergeValue(B144)</f>
        <v>#NAME?</v>
      </c>
      <c r="M144" s="516" t="s">
        <v>15</v>
      </c>
      <c r="N144" s="549"/>
      <c r="O144" s="1320"/>
      <c r="P144" s="1320"/>
      <c r="Q144" s="1320"/>
      <c r="R144" s="1320"/>
      <c r="S144" s="1320"/>
      <c r="T144" s="1320"/>
      <c r="U144" s="1320"/>
      <c r="V144" s="1320"/>
      <c r="W144" s="1129" t="s">
        <v>459</v>
      </c>
      <c r="X144" s="554"/>
      <c r="Y144" s="554"/>
      <c r="Z144" s="554"/>
      <c r="AA144" s="554"/>
      <c r="AB144" s="554"/>
      <c r="AC144" s="554"/>
      <c r="AD144" s="554"/>
      <c r="AE144" s="554"/>
      <c r="AF144" s="554"/>
      <c r="AG144" s="554"/>
      <c r="AH144" s="554"/>
    </row>
    <row r="145" spans="1:35" s="493" customFormat="1" ht="22.5">
      <c r="A145" s="1277"/>
      <c r="B145" s="1277"/>
      <c r="C145" s="1277">
        <v>1</v>
      </c>
      <c r="D145" s="906"/>
      <c r="E145" s="908"/>
      <c r="F145" s="908"/>
      <c r="G145" s="908"/>
      <c r="H145" s="908"/>
      <c r="I145" s="910"/>
      <c r="J145" s="902"/>
      <c r="K145" s="905"/>
      <c r="L145" s="562" t="e">
        <f ca="1">mergeValue(A145) &amp;"."&amp; mergeValue(B145)&amp;"."&amp; mergeValue(C145)</f>
        <v>#NAME?</v>
      </c>
      <c r="M145" s="517" t="s">
        <v>7</v>
      </c>
      <c r="N145" s="549"/>
      <c r="O145" s="1320"/>
      <c r="P145" s="1320"/>
      <c r="Q145" s="1320"/>
      <c r="R145" s="1320"/>
      <c r="S145" s="1320"/>
      <c r="T145" s="1320"/>
      <c r="U145" s="1320"/>
      <c r="V145" s="1320"/>
      <c r="W145" s="1129" t="s">
        <v>600</v>
      </c>
      <c r="X145" s="554"/>
      <c r="Y145" s="554"/>
      <c r="Z145" s="554"/>
      <c r="AA145" s="554"/>
      <c r="AB145" s="554"/>
      <c r="AC145" s="554"/>
      <c r="AD145" s="554"/>
      <c r="AE145" s="554"/>
      <c r="AF145" s="554"/>
      <c r="AG145" s="554"/>
      <c r="AH145" s="554"/>
    </row>
    <row r="146" spans="1:35" s="493" customFormat="1" ht="22.5">
      <c r="A146" s="1277"/>
      <c r="B146" s="1277"/>
      <c r="C146" s="1277"/>
      <c r="D146" s="1277">
        <v>1</v>
      </c>
      <c r="E146" s="908"/>
      <c r="F146" s="908"/>
      <c r="G146" s="908"/>
      <c r="H146" s="908"/>
      <c r="I146" s="910"/>
      <c r="J146" s="902"/>
      <c r="K146" s="905"/>
      <c r="L146" s="562" t="e">
        <f ca="1">mergeValue(A146) &amp;"."&amp; mergeValue(B146)&amp;"."&amp; mergeValue(C146)&amp;"."&amp; mergeValue(D146)</f>
        <v>#NAME?</v>
      </c>
      <c r="M146" s="518" t="s">
        <v>21</v>
      </c>
      <c r="N146" s="549"/>
      <c r="O146" s="1320"/>
      <c r="P146" s="1320"/>
      <c r="Q146" s="1320"/>
      <c r="R146" s="1320"/>
      <c r="S146" s="1320"/>
      <c r="T146" s="1320"/>
      <c r="U146" s="1320"/>
      <c r="V146" s="1320"/>
      <c r="W146" s="1129" t="s">
        <v>601</v>
      </c>
      <c r="X146" s="554"/>
      <c r="Y146" s="554"/>
      <c r="Z146" s="554"/>
      <c r="AA146" s="554"/>
      <c r="AB146" s="554"/>
      <c r="AC146" s="554"/>
      <c r="AD146" s="554"/>
      <c r="AE146" s="554"/>
      <c r="AF146" s="554"/>
      <c r="AG146" s="554"/>
      <c r="AH146" s="554"/>
    </row>
    <row r="147" spans="1:35" s="493" customFormat="1" ht="11.25" hidden="1" customHeight="1">
      <c r="A147" s="1277"/>
      <c r="B147" s="1277"/>
      <c r="C147" s="1277"/>
      <c r="D147" s="1277"/>
      <c r="E147" s="1277">
        <v>1</v>
      </c>
      <c r="F147" s="908"/>
      <c r="G147" s="908"/>
      <c r="H147" s="906">
        <v>1</v>
      </c>
      <c r="I147" s="1277">
        <v>1</v>
      </c>
      <c r="J147" s="908"/>
      <c r="K147" s="913"/>
      <c r="L147" s="562"/>
      <c r="M147" s="524"/>
      <c r="N147" s="550"/>
      <c r="O147" s="600"/>
      <c r="P147" s="600"/>
      <c r="Q147" s="600"/>
      <c r="R147" s="600"/>
      <c r="S147" s="600"/>
      <c r="T147" s="600"/>
      <c r="U147" s="600"/>
      <c r="V147" s="478"/>
      <c r="W147" s="1090"/>
      <c r="X147" s="554"/>
      <c r="Y147" s="554"/>
      <c r="Z147" s="554"/>
      <c r="AA147" s="554"/>
      <c r="AB147" s="554"/>
      <c r="AC147" s="554"/>
      <c r="AD147" s="554"/>
      <c r="AE147" s="554"/>
      <c r="AF147" s="554"/>
      <c r="AG147" s="554"/>
      <c r="AH147" s="554"/>
    </row>
    <row r="148" spans="1:35" s="493" customFormat="1" ht="33.75">
      <c r="A148" s="1277"/>
      <c r="B148" s="1277"/>
      <c r="C148" s="1277"/>
      <c r="D148" s="1277"/>
      <c r="E148" s="1277"/>
      <c r="F148" s="1277">
        <v>1</v>
      </c>
      <c r="G148" s="906"/>
      <c r="H148" s="906"/>
      <c r="I148" s="1277"/>
      <c r="J148" s="1277">
        <v>1</v>
      </c>
      <c r="K148" s="914"/>
      <c r="L148" s="562" t="e">
        <f ca="1">mergeValue(A148) &amp;"."&amp; mergeValue(B148)&amp;"."&amp; mergeValue(C148)&amp;"."&amp; mergeValue(D148)&amp;"."&amp;  mergeValue(F148)</f>
        <v>#NAME?</v>
      </c>
      <c r="M148" s="525" t="s">
        <v>9</v>
      </c>
      <c r="N148" s="550"/>
      <c r="O148" s="1279"/>
      <c r="P148" s="1279"/>
      <c r="Q148" s="1279"/>
      <c r="R148" s="1279"/>
      <c r="S148" s="1279"/>
      <c r="T148" s="1279"/>
      <c r="U148" s="1279"/>
      <c r="V148" s="1279"/>
      <c r="W148" s="1129" t="s">
        <v>720</v>
      </c>
      <c r="X148" s="554"/>
      <c r="Y148" s="558" t="e">
        <f ca="1">strCheckUnique(Z148:Z151)</f>
        <v>#NAME?</v>
      </c>
      <c r="Z148" s="554"/>
      <c r="AA148" s="558"/>
      <c r="AB148" s="554"/>
      <c r="AC148" s="554"/>
      <c r="AD148" s="554"/>
      <c r="AE148" s="554"/>
      <c r="AF148" s="554"/>
      <c r="AG148" s="554"/>
      <c r="AH148" s="554"/>
    </row>
    <row r="149" spans="1:35" s="493" customFormat="1" ht="99" customHeight="1">
      <c r="A149" s="1277"/>
      <c r="B149" s="1277"/>
      <c r="C149" s="1277"/>
      <c r="D149" s="1277"/>
      <c r="E149" s="1277"/>
      <c r="F149" s="1277"/>
      <c r="G149" s="906">
        <v>1</v>
      </c>
      <c r="H149" s="906"/>
      <c r="I149" s="1277"/>
      <c r="J149" s="1277"/>
      <c r="K149" s="914">
        <v>1</v>
      </c>
      <c r="L149" s="562" t="e">
        <f ca="1">mergeValue(A149) &amp;"."&amp; mergeValue(B149)&amp;"."&amp; mergeValue(C149)&amp;"."&amp; mergeValue(D149)&amp;"."&amp; mergeValue(F149)&amp;"."&amp; mergeValue(G149)</f>
        <v>#NAME?</v>
      </c>
      <c r="M149" s="1016"/>
      <c r="N149" s="555"/>
      <c r="O149" s="532"/>
      <c r="P149" s="532"/>
      <c r="Q149" s="1040"/>
      <c r="R149" s="1283"/>
      <c r="S149" s="1285" t="s">
        <v>83</v>
      </c>
      <c r="T149" s="1283"/>
      <c r="U149" s="1285" t="s">
        <v>84</v>
      </c>
      <c r="V149" s="547"/>
      <c r="W149" s="1295" t="s">
        <v>733</v>
      </c>
      <c r="X149" s="554" t="e">
        <f ca="1">strCheckDate(O150:V150)</f>
        <v>#NAME?</v>
      </c>
      <c r="Y149" s="558"/>
      <c r="Z149" s="558" t="str">
        <f>IF(M149="","",M149 )</f>
        <v/>
      </c>
      <c r="AA149" s="558"/>
      <c r="AB149" s="558"/>
      <c r="AC149" s="558"/>
      <c r="AD149" s="554"/>
      <c r="AE149" s="554"/>
      <c r="AF149" s="554"/>
      <c r="AG149" s="554"/>
      <c r="AH149" s="554"/>
    </row>
    <row r="150" spans="1:35" s="493" customFormat="1" ht="0.2" customHeight="1">
      <c r="A150" s="1277"/>
      <c r="B150" s="1277"/>
      <c r="C150" s="1277"/>
      <c r="D150" s="1277"/>
      <c r="E150" s="1277"/>
      <c r="F150" s="1277"/>
      <c r="G150" s="906"/>
      <c r="H150" s="906"/>
      <c r="I150" s="1277"/>
      <c r="J150" s="1277"/>
      <c r="K150" s="914"/>
      <c r="L150" s="569"/>
      <c r="M150" s="615"/>
      <c r="N150" s="555"/>
      <c r="O150" s="532"/>
      <c r="P150" s="532"/>
      <c r="Q150" s="553" t="str">
        <f>R149 &amp; "-" &amp; T149</f>
        <v>-</v>
      </c>
      <c r="R150" s="1284"/>
      <c r="S150" s="1285"/>
      <c r="T150" s="1284"/>
      <c r="U150" s="1285"/>
      <c r="V150" s="547"/>
      <c r="W150" s="1296"/>
      <c r="X150" s="554"/>
      <c r="Y150" s="554"/>
      <c r="Z150" s="554"/>
      <c r="AA150" s="554"/>
      <c r="AB150" s="554"/>
      <c r="AC150" s="554"/>
      <c r="AD150" s="554"/>
      <c r="AE150" s="554"/>
      <c r="AF150" s="554"/>
      <c r="AG150" s="554"/>
      <c r="AH150" s="554"/>
    </row>
    <row r="151" spans="1:35" s="492" customFormat="1" ht="15" customHeight="1">
      <c r="A151" s="1277"/>
      <c r="B151" s="1277"/>
      <c r="C151" s="1277"/>
      <c r="D151" s="1277"/>
      <c r="E151" s="1277"/>
      <c r="F151" s="1277"/>
      <c r="G151" s="908"/>
      <c r="H151" s="906"/>
      <c r="I151" s="1277"/>
      <c r="J151" s="1277"/>
      <c r="K151" s="913"/>
      <c r="L151" s="508"/>
      <c r="M151" s="526" t="s">
        <v>24</v>
      </c>
      <c r="N151" s="521"/>
      <c r="O151" s="515"/>
      <c r="P151" s="515"/>
      <c r="Q151" s="515"/>
      <c r="R151" s="542"/>
      <c r="S151" s="534"/>
      <c r="T151" s="533"/>
      <c r="U151" s="521"/>
      <c r="V151" s="530"/>
      <c r="W151" s="1297"/>
      <c r="X151" s="556"/>
      <c r="Y151" s="556"/>
      <c r="Z151" s="556"/>
      <c r="AA151" s="556"/>
      <c r="AB151" s="556"/>
      <c r="AC151" s="556"/>
      <c r="AD151" s="556"/>
      <c r="AE151" s="556"/>
      <c r="AF151" s="556"/>
      <c r="AG151" s="556"/>
      <c r="AH151" s="556"/>
    </row>
    <row r="152" spans="1:35" s="492" customFormat="1" ht="15" customHeight="1">
      <c r="A152" s="1277"/>
      <c r="B152" s="1277"/>
      <c r="C152" s="1277"/>
      <c r="D152" s="1277"/>
      <c r="E152" s="1277"/>
      <c r="F152" s="908"/>
      <c r="G152" s="908"/>
      <c r="H152" s="906"/>
      <c r="I152" s="1277"/>
      <c r="J152" s="908"/>
      <c r="K152" s="913"/>
      <c r="L152" s="508"/>
      <c r="M152" s="521" t="s">
        <v>10</v>
      </c>
      <c r="N152" s="520"/>
      <c r="O152" s="515"/>
      <c r="P152" s="515"/>
      <c r="Q152" s="515"/>
      <c r="R152" s="542"/>
      <c r="S152" s="534"/>
      <c r="T152" s="533"/>
      <c r="U152" s="520"/>
      <c r="V152" s="534"/>
      <c r="W152" s="530"/>
      <c r="X152" s="556"/>
      <c r="Y152" s="556"/>
      <c r="Z152" s="556"/>
      <c r="AA152" s="556"/>
      <c r="AB152" s="556"/>
      <c r="AC152" s="556"/>
      <c r="AD152" s="556"/>
      <c r="AE152" s="556"/>
      <c r="AF152" s="556"/>
      <c r="AG152" s="556"/>
      <c r="AH152" s="556"/>
    </row>
    <row r="153" spans="1:35" s="492" customFormat="1" ht="15" hidden="1" customHeight="1">
      <c r="A153" s="1277"/>
      <c r="B153" s="1277"/>
      <c r="C153" s="1277"/>
      <c r="D153" s="1277"/>
      <c r="E153" s="912"/>
      <c r="F153" s="908"/>
      <c r="G153" s="908"/>
      <c r="H153" s="908"/>
      <c r="I153" s="904"/>
      <c r="J153" s="901"/>
      <c r="K153" s="911"/>
      <c r="L153" s="508"/>
      <c r="M153" s="521"/>
      <c r="N153" s="521"/>
      <c r="O153" s="521"/>
      <c r="P153" s="521"/>
      <c r="Q153" s="521"/>
      <c r="R153" s="521"/>
      <c r="S153" s="521"/>
      <c r="T153" s="521"/>
      <c r="U153" s="521"/>
      <c r="V153" s="534"/>
      <c r="W153" s="530"/>
      <c r="X153" s="556"/>
      <c r="Y153" s="556"/>
      <c r="Z153" s="556"/>
      <c r="AA153" s="556"/>
      <c r="AB153" s="556"/>
      <c r="AC153" s="556"/>
      <c r="AD153" s="556"/>
      <c r="AE153" s="556"/>
      <c r="AF153" s="556"/>
      <c r="AG153" s="556"/>
      <c r="AH153" s="556"/>
      <c r="AI153" s="556"/>
    </row>
    <row r="154" spans="1:35" s="492" customFormat="1" ht="15" customHeight="1">
      <c r="A154" s="1277"/>
      <c r="B154" s="1277"/>
      <c r="C154" s="1277"/>
      <c r="D154" s="912"/>
      <c r="E154" s="912"/>
      <c r="F154" s="908"/>
      <c r="G154" s="908"/>
      <c r="H154" s="908"/>
      <c r="I154" s="904"/>
      <c r="J154" s="901"/>
      <c r="K154" s="911"/>
      <c r="L154" s="508"/>
      <c r="M154" s="520" t="s">
        <v>16</v>
      </c>
      <c r="N154" s="519"/>
      <c r="O154" s="515"/>
      <c r="P154" s="515"/>
      <c r="Q154" s="515"/>
      <c r="R154" s="542"/>
      <c r="S154" s="534"/>
      <c r="T154" s="533"/>
      <c r="U154" s="519"/>
      <c r="V154" s="534"/>
      <c r="W154" s="530"/>
      <c r="X154" s="556"/>
      <c r="Y154" s="556"/>
      <c r="Z154" s="556"/>
      <c r="AA154" s="556"/>
      <c r="AB154" s="556"/>
      <c r="AC154" s="556"/>
      <c r="AD154" s="556"/>
      <c r="AE154" s="556"/>
      <c r="AF154" s="556"/>
      <c r="AG154" s="556"/>
      <c r="AH154" s="556"/>
    </row>
    <row r="155" spans="1:35" s="492" customFormat="1" ht="15" customHeight="1">
      <c r="A155" s="1277"/>
      <c r="B155" s="1277"/>
      <c r="C155" s="912"/>
      <c r="D155" s="912"/>
      <c r="E155" s="912"/>
      <c r="F155" s="912"/>
      <c r="G155" s="917"/>
      <c r="H155" s="904"/>
      <c r="I155" s="915"/>
      <c r="J155" s="901"/>
      <c r="K155" s="916"/>
      <c r="L155" s="508"/>
      <c r="M155" s="519" t="s">
        <v>17</v>
      </c>
      <c r="N155" s="519"/>
      <c r="O155" s="515"/>
      <c r="P155" s="515"/>
      <c r="Q155" s="515"/>
      <c r="R155" s="542"/>
      <c r="S155" s="534"/>
      <c r="T155" s="533"/>
      <c r="U155" s="519"/>
      <c r="V155" s="534"/>
      <c r="W155" s="530"/>
      <c r="X155" s="556"/>
      <c r="Y155" s="556"/>
      <c r="Z155" s="556"/>
      <c r="AA155" s="556"/>
      <c r="AB155" s="556"/>
      <c r="AC155" s="556"/>
      <c r="AD155" s="556"/>
      <c r="AE155" s="556"/>
      <c r="AF155" s="556"/>
      <c r="AG155" s="556"/>
      <c r="AH155" s="556"/>
    </row>
    <row r="156" spans="1:35" s="492" customFormat="1" ht="15" customHeight="1">
      <c r="A156" s="1277"/>
      <c r="B156" s="912"/>
      <c r="C156" s="912"/>
      <c r="D156" s="912"/>
      <c r="E156" s="912"/>
      <c r="F156" s="912"/>
      <c r="G156" s="917"/>
      <c r="H156" s="904"/>
      <c r="I156" s="904"/>
      <c r="J156" s="901"/>
      <c r="K156" s="911"/>
      <c r="L156" s="508"/>
      <c r="M156" s="528" t="s">
        <v>18</v>
      </c>
      <c r="N156" s="519"/>
      <c r="O156" s="515"/>
      <c r="P156" s="515"/>
      <c r="Q156" s="515"/>
      <c r="R156" s="542"/>
      <c r="S156" s="534"/>
      <c r="T156" s="533"/>
      <c r="U156" s="519"/>
      <c r="V156" s="534"/>
      <c r="W156" s="530"/>
      <c r="X156" s="556"/>
      <c r="Y156" s="556"/>
      <c r="Z156" s="556"/>
      <c r="AA156" s="556"/>
      <c r="AB156" s="556"/>
      <c r="AC156" s="556"/>
      <c r="AD156" s="556"/>
      <c r="AE156" s="556"/>
      <c r="AF156" s="556"/>
      <c r="AG156" s="556"/>
      <c r="AH156" s="556"/>
    </row>
    <row r="157" spans="1:35" s="492" customFormat="1" ht="15" customHeight="1">
      <c r="A157" s="900"/>
      <c r="B157" s="900"/>
      <c r="C157" s="900"/>
      <c r="D157" s="900"/>
      <c r="E157" s="900"/>
      <c r="F157" s="900"/>
      <c r="G157" s="900"/>
      <c r="H157" s="900"/>
      <c r="I157" s="900"/>
      <c r="J157" s="900"/>
      <c r="K157" s="900"/>
      <c r="L157" s="508"/>
      <c r="M157" s="535" t="s">
        <v>308</v>
      </c>
      <c r="N157" s="519"/>
      <c r="O157" s="515"/>
      <c r="P157" s="515"/>
      <c r="Q157" s="515"/>
      <c r="R157" s="542"/>
      <c r="S157" s="534"/>
      <c r="T157" s="533"/>
      <c r="U157" s="519"/>
      <c r="V157" s="534"/>
      <c r="W157" s="530"/>
      <c r="X157" s="556"/>
      <c r="Y157" s="556"/>
      <c r="Z157" s="556"/>
      <c r="AA157" s="556"/>
      <c r="AB157" s="556"/>
      <c r="AC157" s="556"/>
      <c r="AD157" s="556"/>
      <c r="AE157" s="556"/>
      <c r="AF157" s="556"/>
      <c r="AG157" s="556"/>
      <c r="AH157" s="556"/>
    </row>
    <row r="158" spans="1:35" ht="17.100000000000001" customHeight="1">
      <c r="X158" s="196"/>
      <c r="Y158" s="196"/>
      <c r="Z158" s="196"/>
      <c r="AA158" s="196"/>
      <c r="AB158" s="196"/>
      <c r="AC158" s="196"/>
      <c r="AD158" s="196"/>
      <c r="AE158" s="196"/>
      <c r="AF158" s="196"/>
      <c r="AG158" s="196"/>
      <c r="AH158" s="196"/>
    </row>
    <row r="159" spans="1:35" s="34" customFormat="1" ht="17.100000000000001" customHeight="1">
      <c r="G159" s="34" t="s">
        <v>12</v>
      </c>
      <c r="I159" s="34" t="s">
        <v>183</v>
      </c>
      <c r="V159" s="151"/>
      <c r="X159" s="209"/>
      <c r="Y159" s="209"/>
      <c r="Z159" s="209"/>
      <c r="AA159" s="209"/>
      <c r="AB159" s="209"/>
      <c r="AC159" s="209"/>
      <c r="AD159" s="209"/>
      <c r="AE159" s="209"/>
      <c r="AF159" s="209"/>
      <c r="AG159" s="209"/>
      <c r="AH159" s="209"/>
    </row>
    <row r="160" spans="1:35" ht="17.100000000000001" customHeight="1">
      <c r="T160" s="116"/>
      <c r="U160" s="40"/>
      <c r="X160" s="196"/>
      <c r="Y160" s="196"/>
      <c r="Z160" s="196"/>
      <c r="AA160" s="196"/>
      <c r="AB160" s="196"/>
      <c r="AC160" s="196"/>
      <c r="AD160" s="196"/>
      <c r="AE160" s="196"/>
      <c r="AF160" s="196"/>
      <c r="AG160" s="196"/>
      <c r="AH160" s="196"/>
    </row>
    <row r="161" spans="1:33" s="493" customFormat="1" ht="22.5">
      <c r="A161" s="1277">
        <v>1</v>
      </c>
      <c r="B161" s="849"/>
      <c r="C161" s="849"/>
      <c r="D161" s="849"/>
      <c r="E161" s="850"/>
      <c r="F161" s="851"/>
      <c r="G161" s="851"/>
      <c r="H161" s="851"/>
      <c r="I161" s="852"/>
      <c r="J161" s="847"/>
      <c r="K161" s="854"/>
      <c r="L161" s="562" t="e">
        <f ca="1">mergeValue(A161)</f>
        <v>#NAME?</v>
      </c>
      <c r="M161" s="610" t="s">
        <v>19</v>
      </c>
      <c r="N161" s="549"/>
      <c r="O161" s="1372"/>
      <c r="P161" s="1373"/>
      <c r="Q161" s="1373"/>
      <c r="R161" s="1373"/>
      <c r="S161" s="1373"/>
      <c r="T161" s="1373"/>
      <c r="U161" s="1373"/>
      <c r="V161" s="1374"/>
      <c r="W161" s="1129" t="s">
        <v>718</v>
      </c>
      <c r="X161" s="554"/>
      <c r="Y161" s="554"/>
      <c r="Z161" s="554"/>
      <c r="AA161" s="554"/>
      <c r="AB161" s="554"/>
      <c r="AC161" s="554"/>
      <c r="AD161" s="554"/>
      <c r="AE161" s="554"/>
      <c r="AF161" s="554"/>
      <c r="AG161" s="554"/>
    </row>
    <row r="162" spans="1:33" s="493" customFormat="1" ht="22.5">
      <c r="A162" s="1277"/>
      <c r="B162" s="1277">
        <v>1</v>
      </c>
      <c r="C162" s="849"/>
      <c r="D162" s="849"/>
      <c r="E162" s="851"/>
      <c r="F162" s="851"/>
      <c r="G162" s="851"/>
      <c r="H162" s="851"/>
      <c r="I162" s="846"/>
      <c r="J162" s="845"/>
      <c r="K162" s="848"/>
      <c r="L162" s="562" t="e">
        <f ca="1">mergeValue(A162) &amp;"."&amp; mergeValue(B162)</f>
        <v>#NAME?</v>
      </c>
      <c r="M162" s="516" t="s">
        <v>15</v>
      </c>
      <c r="N162" s="549"/>
      <c r="O162" s="1372"/>
      <c r="P162" s="1373"/>
      <c r="Q162" s="1373"/>
      <c r="R162" s="1373"/>
      <c r="S162" s="1373"/>
      <c r="T162" s="1373"/>
      <c r="U162" s="1373"/>
      <c r="V162" s="1374"/>
      <c r="W162" s="1129" t="s">
        <v>459</v>
      </c>
      <c r="X162" s="554"/>
      <c r="Y162" s="554"/>
      <c r="Z162" s="554"/>
      <c r="AA162" s="554"/>
      <c r="AB162" s="554"/>
      <c r="AC162" s="554"/>
      <c r="AD162" s="554"/>
      <c r="AE162" s="554"/>
      <c r="AF162" s="554"/>
      <c r="AG162" s="554"/>
    </row>
    <row r="163" spans="1:33" s="493" customFormat="1" ht="22.5">
      <c r="A163" s="1277"/>
      <c r="B163" s="1277"/>
      <c r="C163" s="1277">
        <v>1</v>
      </c>
      <c r="D163" s="849"/>
      <c r="E163" s="851"/>
      <c r="F163" s="851"/>
      <c r="G163" s="851"/>
      <c r="H163" s="851"/>
      <c r="I163" s="853"/>
      <c r="J163" s="845"/>
      <c r="K163" s="848"/>
      <c r="L163" s="562" t="e">
        <f ca="1">mergeValue(A163) &amp;"."&amp; mergeValue(B163)&amp;"."&amp; mergeValue(C163)</f>
        <v>#NAME?</v>
      </c>
      <c r="M163" s="517" t="s">
        <v>7</v>
      </c>
      <c r="N163" s="549"/>
      <c r="O163" s="1372"/>
      <c r="P163" s="1373"/>
      <c r="Q163" s="1373"/>
      <c r="R163" s="1373"/>
      <c r="S163" s="1373"/>
      <c r="T163" s="1373"/>
      <c r="U163" s="1373"/>
      <c r="V163" s="1374"/>
      <c r="W163" s="1129" t="s">
        <v>600</v>
      </c>
      <c r="X163" s="554"/>
      <c r="Y163" s="554"/>
      <c r="Z163" s="554"/>
      <c r="AA163" s="554"/>
      <c r="AB163" s="554"/>
      <c r="AC163" s="554"/>
      <c r="AD163" s="554"/>
      <c r="AE163" s="554"/>
      <c r="AF163" s="554"/>
      <c r="AG163" s="554"/>
    </row>
    <row r="164" spans="1:33" s="493" customFormat="1" ht="22.5">
      <c r="A164" s="1277"/>
      <c r="B164" s="1277"/>
      <c r="C164" s="1277"/>
      <c r="D164" s="1277">
        <v>1</v>
      </c>
      <c r="E164" s="851"/>
      <c r="F164" s="851"/>
      <c r="G164" s="851"/>
      <c r="H164" s="851"/>
      <c r="I164" s="853"/>
      <c r="J164" s="845"/>
      <c r="K164" s="848"/>
      <c r="L164" s="562" t="e">
        <f ca="1">mergeValue(A164) &amp;"."&amp; mergeValue(B164)&amp;"."&amp; mergeValue(C164)&amp;"."&amp; mergeValue(D164)</f>
        <v>#NAME?</v>
      </c>
      <c r="M164" s="518" t="s">
        <v>21</v>
      </c>
      <c r="N164" s="549"/>
      <c r="O164" s="1372"/>
      <c r="P164" s="1373"/>
      <c r="Q164" s="1373"/>
      <c r="R164" s="1373"/>
      <c r="S164" s="1373"/>
      <c r="T164" s="1373"/>
      <c r="U164" s="1373"/>
      <c r="V164" s="1374"/>
      <c r="W164" s="1129" t="s">
        <v>601</v>
      </c>
      <c r="X164" s="554"/>
      <c r="Y164" s="554"/>
      <c r="Z164" s="554"/>
      <c r="AA164" s="554"/>
      <c r="AB164" s="554"/>
      <c r="AC164" s="554"/>
      <c r="AD164" s="554"/>
      <c r="AE164" s="554"/>
      <c r="AF164" s="554"/>
      <c r="AG164" s="554"/>
    </row>
    <row r="165" spans="1:33" s="493" customFormat="1" ht="78.75">
      <c r="A165" s="1277"/>
      <c r="B165" s="1277"/>
      <c r="C165" s="1277"/>
      <c r="D165" s="1277"/>
      <c r="E165" s="1277">
        <v>1</v>
      </c>
      <c r="F165" s="851"/>
      <c r="G165" s="851"/>
      <c r="H165" s="849">
        <v>1</v>
      </c>
      <c r="I165" s="1277">
        <v>1</v>
      </c>
      <c r="J165" s="851"/>
      <c r="K165" s="856"/>
      <c r="L165" s="562" t="e">
        <f ca="1">mergeValue(A165) &amp;"."&amp; mergeValue(B165)&amp;"."&amp; mergeValue(C165)&amp;"."&amp; mergeValue(D165)&amp;"."&amp; mergeValue(E165)</f>
        <v>#NAME?</v>
      </c>
      <c r="M165" s="524" t="s">
        <v>8</v>
      </c>
      <c r="N165" s="550"/>
      <c r="O165" s="1280"/>
      <c r="P165" s="1281"/>
      <c r="Q165" s="1281"/>
      <c r="R165" s="1281"/>
      <c r="S165" s="1281"/>
      <c r="T165" s="1281"/>
      <c r="U165" s="1281"/>
      <c r="V165" s="1282"/>
      <c r="W165" s="1129" t="s">
        <v>719</v>
      </c>
      <c r="X165" s="554"/>
      <c r="Y165" s="554"/>
      <c r="Z165" s="554"/>
      <c r="AA165" s="554"/>
      <c r="AB165" s="554"/>
      <c r="AC165" s="554"/>
      <c r="AD165" s="554"/>
      <c r="AE165" s="554"/>
      <c r="AF165" s="554"/>
      <c r="AG165" s="554"/>
    </row>
    <row r="166" spans="1:33" s="493" customFormat="1" ht="33.75">
      <c r="A166" s="1277"/>
      <c r="B166" s="1277"/>
      <c r="C166" s="1277"/>
      <c r="D166" s="1277"/>
      <c r="E166" s="1277"/>
      <c r="F166" s="1277">
        <v>1</v>
      </c>
      <c r="G166" s="849"/>
      <c r="H166" s="849"/>
      <c r="I166" s="1277"/>
      <c r="J166" s="1277">
        <v>1</v>
      </c>
      <c r="K166" s="857"/>
      <c r="L166" s="562" t="e">
        <f ca="1">mergeValue(A166) &amp;"."&amp; mergeValue(B166)&amp;"."&amp; mergeValue(C166)&amp;"."&amp; mergeValue(D166)&amp;"."&amp; mergeValue(E166)&amp;"."&amp; mergeValue(F166)</f>
        <v>#NAME?</v>
      </c>
      <c r="M166" s="525" t="s">
        <v>9</v>
      </c>
      <c r="N166" s="550"/>
      <c r="O166" s="1280"/>
      <c r="P166" s="1281"/>
      <c r="Q166" s="1281"/>
      <c r="R166" s="1281"/>
      <c r="S166" s="1281"/>
      <c r="T166" s="1281"/>
      <c r="U166" s="1281"/>
      <c r="V166" s="1282"/>
      <c r="W166" s="1129" t="s">
        <v>720</v>
      </c>
      <c r="X166" s="554"/>
      <c r="Y166" s="558" t="e">
        <f ca="1">strCheckUnique(Z166:Z169)</f>
        <v>#NAME?</v>
      </c>
      <c r="Z166" s="554"/>
      <c r="AA166" s="558" t="str">
        <f>IF(O166="","",O166 &amp; ":_")</f>
        <v/>
      </c>
      <c r="AB166" s="554"/>
      <c r="AC166" s="554"/>
      <c r="AD166" s="554"/>
      <c r="AE166" s="554"/>
      <c r="AF166" s="554"/>
      <c r="AG166" s="554"/>
    </row>
    <row r="167" spans="1:33" s="493" customFormat="1" ht="122.1" customHeight="1">
      <c r="A167" s="1277"/>
      <c r="B167" s="1277"/>
      <c r="C167" s="1277"/>
      <c r="D167" s="1277"/>
      <c r="E167" s="1277"/>
      <c r="F167" s="1277"/>
      <c r="G167" s="849">
        <v>1</v>
      </c>
      <c r="H167" s="849"/>
      <c r="I167" s="1277"/>
      <c r="J167" s="1277"/>
      <c r="K167" s="857">
        <v>1</v>
      </c>
      <c r="L167" s="562" t="e">
        <f ca="1">mergeValue(A167) &amp;"."&amp; mergeValue(B167)&amp;"."&amp; mergeValue(C167)&amp;"."&amp; mergeValue(D167)&amp;"."&amp; mergeValue(E167)&amp;"."&amp; mergeValue(F167)&amp;"."&amp; mergeValue(G167)</f>
        <v>#NAME?</v>
      </c>
      <c r="M167" s="1016"/>
      <c r="N167" s="555"/>
      <c r="O167" s="1025"/>
      <c r="P167" s="532"/>
      <c r="Q167" s="532"/>
      <c r="R167" s="1283"/>
      <c r="S167" s="1285" t="s">
        <v>83</v>
      </c>
      <c r="T167" s="1283"/>
      <c r="U167" s="1285" t="s">
        <v>83</v>
      </c>
      <c r="V167" s="547"/>
      <c r="W167" s="1295" t="s">
        <v>721</v>
      </c>
      <c r="X167" s="554" t="e">
        <f ca="1">strCheckDate(O168:V168)</f>
        <v>#NAME?</v>
      </c>
      <c r="Y167" s="558"/>
      <c r="Z167" s="558" t="str">
        <f>IF(M167="","",M167 )</f>
        <v/>
      </c>
      <c r="AA167" s="558"/>
      <c r="AB167" s="558"/>
      <c r="AC167" s="558"/>
      <c r="AD167" s="554"/>
      <c r="AE167" s="554"/>
      <c r="AF167" s="554"/>
      <c r="AG167" s="554"/>
    </row>
    <row r="168" spans="1:33" s="493" customFormat="1" ht="11.25" hidden="1" customHeight="1">
      <c r="A168" s="1277"/>
      <c r="B168" s="1277"/>
      <c r="C168" s="1277"/>
      <c r="D168" s="1277"/>
      <c r="E168" s="1277"/>
      <c r="F168" s="1277"/>
      <c r="G168" s="849"/>
      <c r="H168" s="849"/>
      <c r="I168" s="1277"/>
      <c r="J168" s="1277"/>
      <c r="K168" s="857"/>
      <c r="L168" s="569"/>
      <c r="M168" s="615"/>
      <c r="N168" s="555"/>
      <c r="O168" s="553"/>
      <c r="P168" s="532"/>
      <c r="Q168" s="553" t="str">
        <f>R167 &amp; "-" &amp; T167</f>
        <v>-</v>
      </c>
      <c r="R168" s="1284"/>
      <c r="S168" s="1285"/>
      <c r="T168" s="1284"/>
      <c r="U168" s="1285"/>
      <c r="V168" s="547"/>
      <c r="W168" s="1296"/>
      <c r="X168" s="554"/>
      <c r="Y168" s="554"/>
      <c r="Z168" s="554"/>
      <c r="AA168" s="554"/>
      <c r="AB168" s="554"/>
      <c r="AC168" s="554"/>
      <c r="AD168" s="554"/>
      <c r="AE168" s="554"/>
      <c r="AF168" s="554"/>
      <c r="AG168" s="554"/>
    </row>
    <row r="169" spans="1:33" s="492" customFormat="1" ht="15" customHeight="1">
      <c r="A169" s="1277"/>
      <c r="B169" s="1277"/>
      <c r="C169" s="1277"/>
      <c r="D169" s="1277"/>
      <c r="E169" s="1277"/>
      <c r="F169" s="1277"/>
      <c r="G169" s="851"/>
      <c r="H169" s="849"/>
      <c r="I169" s="1277"/>
      <c r="J169" s="1277"/>
      <c r="K169" s="856"/>
      <c r="L169" s="508"/>
      <c r="M169" s="527" t="s">
        <v>24</v>
      </c>
      <c r="N169" s="521"/>
      <c r="O169" s="515"/>
      <c r="P169" s="515"/>
      <c r="Q169" s="515"/>
      <c r="R169" s="542"/>
      <c r="S169" s="534"/>
      <c r="T169" s="533"/>
      <c r="U169" s="521"/>
      <c r="V169" s="530"/>
      <c r="W169" s="1297"/>
      <c r="X169" s="556"/>
      <c r="Y169" s="556"/>
      <c r="Z169" s="556"/>
      <c r="AA169" s="556"/>
      <c r="AB169" s="556"/>
      <c r="AC169" s="556"/>
      <c r="AD169" s="556"/>
      <c r="AE169" s="556"/>
      <c r="AF169" s="556"/>
      <c r="AG169" s="556"/>
    </row>
    <row r="170" spans="1:33" s="492" customFormat="1" ht="15" customHeight="1">
      <c r="A170" s="1277"/>
      <c r="B170" s="1277"/>
      <c r="C170" s="1277"/>
      <c r="D170" s="1277"/>
      <c r="E170" s="1277"/>
      <c r="F170" s="851"/>
      <c r="G170" s="851"/>
      <c r="H170" s="849"/>
      <c r="I170" s="1277"/>
      <c r="J170" s="851"/>
      <c r="K170" s="856"/>
      <c r="L170" s="508"/>
      <c r="M170" s="526" t="s">
        <v>10</v>
      </c>
      <c r="N170" s="520"/>
      <c r="O170" s="515"/>
      <c r="P170" s="515"/>
      <c r="Q170" s="515"/>
      <c r="R170" s="542"/>
      <c r="S170" s="534"/>
      <c r="T170" s="533"/>
      <c r="U170" s="520"/>
      <c r="V170" s="534"/>
      <c r="W170" s="530"/>
      <c r="X170" s="556"/>
      <c r="Y170" s="556"/>
      <c r="Z170" s="556"/>
      <c r="AA170" s="556"/>
      <c r="AB170" s="556"/>
      <c r="AC170" s="556"/>
      <c r="AD170" s="556"/>
      <c r="AE170" s="556"/>
      <c r="AF170" s="556"/>
      <c r="AG170" s="556"/>
    </row>
    <row r="171" spans="1:33" s="492" customFormat="1" ht="15" customHeight="1">
      <c r="A171" s="1277"/>
      <c r="B171" s="1277"/>
      <c r="C171" s="1277"/>
      <c r="D171" s="1277"/>
      <c r="E171" s="855"/>
      <c r="F171" s="851"/>
      <c r="G171" s="851"/>
      <c r="H171" s="851"/>
      <c r="I171" s="847"/>
      <c r="J171" s="844"/>
      <c r="K171" s="854"/>
      <c r="L171" s="508"/>
      <c r="M171" s="521" t="s">
        <v>11</v>
      </c>
      <c r="N171" s="519"/>
      <c r="O171" s="515"/>
      <c r="P171" s="515"/>
      <c r="Q171" s="515"/>
      <c r="R171" s="542"/>
      <c r="S171" s="534"/>
      <c r="T171" s="533"/>
      <c r="U171" s="519"/>
      <c r="V171" s="534"/>
      <c r="W171" s="530"/>
      <c r="X171" s="556"/>
      <c r="Y171" s="556"/>
      <c r="Z171" s="556"/>
      <c r="AA171" s="556"/>
      <c r="AB171" s="556"/>
      <c r="AC171" s="556"/>
      <c r="AD171" s="556"/>
      <c r="AE171" s="556"/>
      <c r="AF171" s="556"/>
      <c r="AG171" s="556"/>
    </row>
    <row r="172" spans="1:33" s="492" customFormat="1" ht="15" customHeight="1">
      <c r="A172" s="1277"/>
      <c r="B172" s="1277"/>
      <c r="C172" s="1277"/>
      <c r="D172" s="855"/>
      <c r="E172" s="855"/>
      <c r="F172" s="851"/>
      <c r="G172" s="851"/>
      <c r="H172" s="851"/>
      <c r="I172" s="847"/>
      <c r="J172" s="844"/>
      <c r="K172" s="854"/>
      <c r="L172" s="508"/>
      <c r="M172" s="520" t="s">
        <v>16</v>
      </c>
      <c r="N172" s="519"/>
      <c r="O172" s="515"/>
      <c r="P172" s="515"/>
      <c r="Q172" s="515"/>
      <c r="R172" s="542"/>
      <c r="S172" s="534"/>
      <c r="T172" s="533"/>
      <c r="U172" s="519"/>
      <c r="V172" s="534"/>
      <c r="W172" s="530"/>
      <c r="X172" s="556"/>
      <c r="Y172" s="556"/>
      <c r="Z172" s="556"/>
      <c r="AA172" s="556"/>
      <c r="AB172" s="556"/>
      <c r="AC172" s="556"/>
      <c r="AD172" s="556"/>
      <c r="AE172" s="556"/>
      <c r="AF172" s="556"/>
      <c r="AG172" s="556"/>
    </row>
    <row r="173" spans="1:33" s="492" customFormat="1" ht="15" customHeight="1">
      <c r="A173" s="1277"/>
      <c r="B173" s="1277"/>
      <c r="C173" s="855"/>
      <c r="D173" s="855"/>
      <c r="E173" s="855"/>
      <c r="F173" s="855"/>
      <c r="G173" s="860"/>
      <c r="H173" s="847"/>
      <c r="I173" s="858"/>
      <c r="J173" s="844"/>
      <c r="K173" s="859"/>
      <c r="L173" s="508"/>
      <c r="M173" s="519" t="s">
        <v>17</v>
      </c>
      <c r="N173" s="519"/>
      <c r="O173" s="515"/>
      <c r="P173" s="515"/>
      <c r="Q173" s="515"/>
      <c r="R173" s="542"/>
      <c r="S173" s="534"/>
      <c r="T173" s="533"/>
      <c r="U173" s="519"/>
      <c r="V173" s="534"/>
      <c r="W173" s="530"/>
      <c r="X173" s="556"/>
      <c r="Y173" s="556"/>
      <c r="Z173" s="556"/>
      <c r="AA173" s="556"/>
      <c r="AB173" s="556"/>
      <c r="AC173" s="556"/>
      <c r="AD173" s="556"/>
      <c r="AE173" s="556"/>
      <c r="AF173" s="556"/>
      <c r="AG173" s="556"/>
    </row>
    <row r="174" spans="1:33" s="492" customFormat="1" ht="15" customHeight="1">
      <c r="A174" s="1277"/>
      <c r="B174" s="855"/>
      <c r="C174" s="855"/>
      <c r="D174" s="855"/>
      <c r="E174" s="855"/>
      <c r="F174" s="855"/>
      <c r="G174" s="860"/>
      <c r="H174" s="847"/>
      <c r="I174" s="847"/>
      <c r="J174" s="844"/>
      <c r="K174" s="854"/>
      <c r="L174" s="508"/>
      <c r="M174" s="528" t="s">
        <v>18</v>
      </c>
      <c r="N174" s="519"/>
      <c r="O174" s="515"/>
      <c r="P174" s="515"/>
      <c r="Q174" s="515"/>
      <c r="R174" s="542"/>
      <c r="S174" s="534"/>
      <c r="T174" s="533"/>
      <c r="U174" s="519"/>
      <c r="V174" s="534"/>
      <c r="W174" s="530"/>
      <c r="X174" s="556"/>
      <c r="Y174" s="556"/>
      <c r="Z174" s="556"/>
      <c r="AA174" s="556"/>
      <c r="AB174" s="556"/>
      <c r="AC174" s="556"/>
      <c r="AD174" s="556"/>
      <c r="AE174" s="556"/>
      <c r="AF174" s="556"/>
      <c r="AG174" s="556"/>
    </row>
    <row r="175" spans="1:33" s="492" customFormat="1" ht="15" customHeight="1">
      <c r="A175" s="843"/>
      <c r="B175" s="843"/>
      <c r="C175" s="843"/>
      <c r="D175" s="843"/>
      <c r="E175" s="843"/>
      <c r="F175" s="843"/>
      <c r="G175" s="843"/>
      <c r="H175" s="843"/>
      <c r="I175" s="843"/>
      <c r="J175" s="843"/>
      <c r="K175" s="843"/>
      <c r="L175" s="508"/>
      <c r="M175" s="535" t="s">
        <v>308</v>
      </c>
      <c r="N175" s="519"/>
      <c r="O175" s="515"/>
      <c r="P175" s="515"/>
      <c r="Q175" s="515"/>
      <c r="R175" s="542"/>
      <c r="S175" s="534"/>
      <c r="T175" s="533"/>
      <c r="U175" s="519"/>
      <c r="V175" s="720"/>
      <c r="W175" s="720"/>
      <c r="X175" s="720"/>
      <c r="Y175" s="729"/>
      <c r="Z175" s="728"/>
      <c r="AA175" s="727"/>
      <c r="AB175" s="721"/>
      <c r="AC175" s="728"/>
      <c r="AD175" s="725"/>
      <c r="AE175" s="556"/>
      <c r="AF175" s="556"/>
      <c r="AG175" s="556"/>
    </row>
    <row r="177" spans="1:47" s="34" customFormat="1" ht="17.100000000000001" customHeight="1">
      <c r="G177" s="34" t="s">
        <v>12</v>
      </c>
      <c r="I177" s="34" t="s">
        <v>207</v>
      </c>
      <c r="AD177" s="151"/>
    </row>
    <row r="178" spans="1:47" ht="17.100000000000001" customHeight="1">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row>
    <row r="179" spans="1:47" s="651" customFormat="1" ht="22.5">
      <c r="A179" s="1277">
        <v>1</v>
      </c>
      <c r="B179" s="928"/>
      <c r="C179" s="928"/>
      <c r="D179" s="928"/>
      <c r="E179" s="928"/>
      <c r="F179" s="928"/>
      <c r="G179" s="929"/>
      <c r="H179" s="929"/>
      <c r="I179" s="931"/>
      <c r="J179" s="923"/>
      <c r="K179" s="923"/>
      <c r="L179" s="688" t="e">
        <f ca="1">mergeValue(A179)</f>
        <v>#NAME?</v>
      </c>
      <c r="M179" s="610" t="s">
        <v>19</v>
      </c>
      <c r="N179" s="681"/>
      <c r="O179" s="1372"/>
      <c r="P179" s="1373"/>
      <c r="Q179" s="1373"/>
      <c r="R179" s="1373"/>
      <c r="S179" s="1373"/>
      <c r="T179" s="1373"/>
      <c r="U179" s="1373"/>
      <c r="V179" s="1373"/>
      <c r="W179" s="1374"/>
      <c r="X179" s="1097" t="s">
        <v>718</v>
      </c>
      <c r="Y179" s="683"/>
      <c r="Z179" s="683"/>
      <c r="AA179" s="683"/>
      <c r="AB179" s="683"/>
      <c r="AC179" s="683"/>
      <c r="AD179" s="683"/>
      <c r="AE179" s="683"/>
      <c r="AF179" s="683"/>
      <c r="AG179" s="683"/>
    </row>
    <row r="180" spans="1:47" s="651" customFormat="1" ht="22.5">
      <c r="A180" s="1277"/>
      <c r="B180" s="1277">
        <v>1</v>
      </c>
      <c r="C180" s="928"/>
      <c r="D180" s="928"/>
      <c r="E180" s="928"/>
      <c r="F180" s="928"/>
      <c r="G180" s="933"/>
      <c r="H180" s="930"/>
      <c r="I180" s="935"/>
      <c r="J180" s="920"/>
      <c r="K180" s="919"/>
      <c r="L180" s="688" t="e">
        <f ca="1">mergeValue(A180) &amp;"."&amp; mergeValue(B180)</f>
        <v>#NAME?</v>
      </c>
      <c r="M180" s="658" t="s">
        <v>15</v>
      </c>
      <c r="N180" s="681"/>
      <c r="O180" s="1372"/>
      <c r="P180" s="1373"/>
      <c r="Q180" s="1373"/>
      <c r="R180" s="1373"/>
      <c r="S180" s="1373"/>
      <c r="T180" s="1373"/>
      <c r="U180" s="1373"/>
      <c r="V180" s="1373"/>
      <c r="W180" s="1374"/>
      <c r="X180" s="1097" t="s">
        <v>459</v>
      </c>
      <c r="Y180" s="683"/>
      <c r="Z180" s="683"/>
      <c r="AA180" s="683"/>
      <c r="AB180" s="683"/>
      <c r="AC180" s="683"/>
      <c r="AD180" s="683"/>
      <c r="AE180" s="683"/>
      <c r="AF180" s="683"/>
      <c r="AG180" s="683"/>
    </row>
    <row r="181" spans="1:47" s="651" customFormat="1" ht="22.5">
      <c r="A181" s="1277"/>
      <c r="B181" s="1277"/>
      <c r="C181" s="1277">
        <v>1</v>
      </c>
      <c r="D181" s="928"/>
      <c r="E181" s="928"/>
      <c r="F181" s="928"/>
      <c r="G181" s="933"/>
      <c r="H181" s="930"/>
      <c r="I181" s="936"/>
      <c r="J181" s="920"/>
      <c r="K181" s="919"/>
      <c r="L181" s="688" t="e">
        <f ca="1">mergeValue(A181) &amp;"."&amp; mergeValue(B181)&amp;"."&amp; mergeValue(C181)</f>
        <v>#NAME?</v>
      </c>
      <c r="M181" s="659" t="s">
        <v>7</v>
      </c>
      <c r="N181" s="681"/>
      <c r="O181" s="1372"/>
      <c r="P181" s="1373"/>
      <c r="Q181" s="1373"/>
      <c r="R181" s="1373"/>
      <c r="S181" s="1373"/>
      <c r="T181" s="1373"/>
      <c r="U181" s="1373"/>
      <c r="V181" s="1373"/>
      <c r="W181" s="1374"/>
      <c r="X181" s="1097" t="s">
        <v>600</v>
      </c>
      <c r="Y181" s="683"/>
      <c r="Z181" s="683"/>
      <c r="AA181" s="683"/>
      <c r="AB181" s="683"/>
      <c r="AC181" s="683"/>
      <c r="AD181" s="683"/>
      <c r="AE181" s="683"/>
      <c r="AF181" s="683"/>
      <c r="AG181" s="683"/>
    </row>
    <row r="182" spans="1:47" s="651" customFormat="1" ht="22.5">
      <c r="A182" s="1277"/>
      <c r="B182" s="1277"/>
      <c r="C182" s="1277"/>
      <c r="D182" s="1277">
        <v>1</v>
      </c>
      <c r="E182" s="928"/>
      <c r="F182" s="928"/>
      <c r="G182" s="933"/>
      <c r="H182" s="930"/>
      <c r="I182" s="936"/>
      <c r="J182" s="934"/>
      <c r="K182" s="919"/>
      <c r="L182" s="688" t="e">
        <f ca="1">mergeValue(A182) &amp;"."&amp; mergeValue(B182)&amp;"."&amp; mergeValue(C182)&amp;"."&amp; mergeValue(D182)</f>
        <v>#NAME?</v>
      </c>
      <c r="M182" s="660" t="s">
        <v>21</v>
      </c>
      <c r="N182" s="681"/>
      <c r="O182" s="1372"/>
      <c r="P182" s="1373"/>
      <c r="Q182" s="1373"/>
      <c r="R182" s="1373"/>
      <c r="S182" s="1373"/>
      <c r="T182" s="1373"/>
      <c r="U182" s="1373"/>
      <c r="V182" s="1373"/>
      <c r="W182" s="1374"/>
      <c r="X182" s="968" t="s">
        <v>623</v>
      </c>
      <c r="Y182" s="683"/>
      <c r="Z182" s="683"/>
      <c r="AA182" s="683"/>
      <c r="AB182" s="683"/>
      <c r="AC182" s="683"/>
      <c r="AD182" s="683"/>
      <c r="AE182" s="683"/>
      <c r="AF182" s="683"/>
      <c r="AG182" s="683"/>
    </row>
    <row r="183" spans="1:47" s="651" customFormat="1" ht="56.25" customHeight="1">
      <c r="A183" s="1277"/>
      <c r="B183" s="1277"/>
      <c r="C183" s="1277"/>
      <c r="D183" s="1277"/>
      <c r="E183" s="928">
        <v>1</v>
      </c>
      <c r="F183" s="928"/>
      <c r="G183" s="933"/>
      <c r="H183" s="930"/>
      <c r="I183" s="936"/>
      <c r="J183" s="934"/>
      <c r="K183" s="924"/>
      <c r="L183" s="688" t="e">
        <f ca="1">mergeValue(A183) &amp;"."&amp; mergeValue(B183)&amp;"."&amp; mergeValue(C183)&amp;"."&amp; mergeValue(D183)&amp;"."&amp; mergeValue(E183)</f>
        <v>#NAME?</v>
      </c>
      <c r="M183" s="1019"/>
      <c r="N183" s="656"/>
      <c r="O183" s="1021"/>
      <c r="P183" s="1022"/>
      <c r="Q183" s="638"/>
      <c r="R183" s="638"/>
      <c r="S183" s="1038"/>
      <c r="T183" s="619" t="s">
        <v>83</v>
      </c>
      <c r="U183" s="1038"/>
      <c r="V183" s="619" t="s">
        <v>83</v>
      </c>
      <c r="W183" s="690"/>
      <c r="X183" s="1295" t="s">
        <v>748</v>
      </c>
      <c r="Y183" s="683" t="e">
        <f ca="1">strCheckDateTwo(N183:W183)</f>
        <v>#NAME?</v>
      </c>
      <c r="Z183" s="683"/>
      <c r="AA183" s="683"/>
      <c r="AB183" s="683"/>
      <c r="AC183" s="683"/>
      <c r="AD183" s="683"/>
      <c r="AE183" s="683"/>
      <c r="AF183" s="683"/>
      <c r="AG183" s="683"/>
    </row>
    <row r="184" spans="1:47" s="651" customFormat="1" ht="14.25" hidden="1" customHeight="1">
      <c r="A184" s="1277"/>
      <c r="B184" s="1277"/>
      <c r="C184" s="1277"/>
      <c r="D184" s="1277"/>
      <c r="E184" s="928"/>
      <c r="F184" s="928"/>
      <c r="G184" s="933"/>
      <c r="H184" s="930"/>
      <c r="I184" s="936"/>
      <c r="J184" s="934"/>
      <c r="K184" s="924"/>
      <c r="L184" s="679"/>
      <c r="M184" s="666"/>
      <c r="N184" s="615"/>
      <c r="O184" s="615"/>
      <c r="P184" s="615"/>
      <c r="Q184" s="615"/>
      <c r="R184" s="682" t="str">
        <f>S183 &amp; "-" &amp; U183</f>
        <v>-</v>
      </c>
      <c r="S184" s="691"/>
      <c r="T184" s="684"/>
      <c r="U184" s="691"/>
      <c r="V184" s="615"/>
      <c r="W184" s="615"/>
      <c r="X184" s="1296"/>
      <c r="Y184" s="683"/>
      <c r="Z184" s="683"/>
      <c r="AA184" s="683"/>
      <c r="AB184" s="683"/>
      <c r="AC184" s="683"/>
      <c r="AD184" s="683"/>
      <c r="AE184" s="683"/>
      <c r="AF184" s="683"/>
      <c r="AG184" s="683"/>
    </row>
    <row r="185" spans="1:47" s="651" customFormat="1" ht="15" customHeight="1">
      <c r="A185" s="1277"/>
      <c r="B185" s="1277"/>
      <c r="C185" s="1277"/>
      <c r="D185" s="1277"/>
      <c r="E185" s="928"/>
      <c r="F185" s="928"/>
      <c r="G185" s="933"/>
      <c r="H185" s="930"/>
      <c r="I185" s="936"/>
      <c r="J185" s="934"/>
      <c r="K185" s="924"/>
      <c r="L185" s="654"/>
      <c r="M185" s="663" t="s">
        <v>5</v>
      </c>
      <c r="N185" s="661"/>
      <c r="O185" s="657"/>
      <c r="P185" s="657"/>
      <c r="Q185" s="657"/>
      <c r="R185" s="657"/>
      <c r="S185" s="673"/>
      <c r="T185" s="669"/>
      <c r="U185" s="668"/>
      <c r="V185" s="661"/>
      <c r="W185" s="661"/>
      <c r="X185" s="1297"/>
      <c r="Y185" s="683"/>
      <c r="Z185" s="683"/>
      <c r="AA185" s="683"/>
      <c r="AB185" s="683"/>
      <c r="AC185" s="683"/>
      <c r="AD185" s="683"/>
      <c r="AE185" s="683"/>
      <c r="AF185" s="683"/>
      <c r="AG185" s="683"/>
    </row>
    <row r="186" spans="1:47" s="650" customFormat="1" ht="15" customHeight="1">
      <c r="A186" s="1277"/>
      <c r="B186" s="1277"/>
      <c r="C186" s="1277"/>
      <c r="D186" s="932"/>
      <c r="E186" s="932"/>
      <c r="F186" s="932"/>
      <c r="G186" s="933"/>
      <c r="H186" s="932"/>
      <c r="I186" s="936"/>
      <c r="J186" s="922"/>
      <c r="K186" s="926"/>
      <c r="L186" s="654"/>
      <c r="M186" s="662" t="s">
        <v>16</v>
      </c>
      <c r="N186" s="661"/>
      <c r="O186" s="657"/>
      <c r="P186" s="657"/>
      <c r="Q186" s="657"/>
      <c r="R186" s="657"/>
      <c r="S186" s="673"/>
      <c r="T186" s="669"/>
      <c r="U186" s="668"/>
      <c r="V186" s="661"/>
      <c r="W186" s="669"/>
      <c r="X186" s="665"/>
      <c r="Y186" s="685"/>
      <c r="Z186" s="685"/>
      <c r="AA186" s="685"/>
      <c r="AB186" s="685"/>
      <c r="AC186" s="685"/>
      <c r="AD186" s="685"/>
      <c r="AE186" s="685"/>
      <c r="AF186" s="685"/>
      <c r="AG186" s="685"/>
    </row>
    <row r="187" spans="1:47" s="650" customFormat="1" ht="15" customHeight="1">
      <c r="A187" s="1277"/>
      <c r="B187" s="1277"/>
      <c r="C187" s="932"/>
      <c r="D187" s="932"/>
      <c r="E187" s="932"/>
      <c r="F187" s="932"/>
      <c r="G187" s="933"/>
      <c r="H187" s="932"/>
      <c r="I187" s="927"/>
      <c r="J187" s="922"/>
      <c r="K187" s="926"/>
      <c r="L187" s="654"/>
      <c r="M187" s="661" t="s">
        <v>17</v>
      </c>
      <c r="N187" s="661"/>
      <c r="O187" s="657"/>
      <c r="P187" s="657"/>
      <c r="Q187" s="657"/>
      <c r="R187" s="657"/>
      <c r="S187" s="673"/>
      <c r="T187" s="669"/>
      <c r="U187" s="668"/>
      <c r="V187" s="661"/>
      <c r="W187" s="669"/>
      <c r="X187" s="665"/>
      <c r="Y187" s="685"/>
      <c r="Z187" s="685"/>
      <c r="AA187" s="685"/>
      <c r="AB187" s="685"/>
      <c r="AC187" s="685"/>
      <c r="AD187" s="685"/>
      <c r="AE187" s="685"/>
      <c r="AF187" s="685"/>
      <c r="AG187" s="685"/>
    </row>
    <row r="188" spans="1:47" s="650" customFormat="1" ht="15" customHeight="1">
      <c r="A188" s="1277"/>
      <c r="B188" s="932"/>
      <c r="C188" s="932"/>
      <c r="D188" s="932"/>
      <c r="E188" s="932"/>
      <c r="F188" s="932"/>
      <c r="G188" s="933"/>
      <c r="H188" s="932"/>
      <c r="I188" s="927"/>
      <c r="J188" s="922"/>
      <c r="K188" s="926"/>
      <c r="L188" s="654"/>
      <c r="M188" s="664" t="s">
        <v>18</v>
      </c>
      <c r="N188" s="661"/>
      <c r="O188" s="657"/>
      <c r="P188" s="657"/>
      <c r="Q188" s="657"/>
      <c r="R188" s="657"/>
      <c r="S188" s="673"/>
      <c r="T188" s="669"/>
      <c r="U188" s="668"/>
      <c r="V188" s="661"/>
      <c r="W188" s="669"/>
      <c r="X188" s="665"/>
      <c r="Y188" s="685"/>
      <c r="Z188" s="685"/>
      <c r="AA188" s="685"/>
      <c r="AB188" s="685"/>
      <c r="AC188" s="685"/>
      <c r="AD188" s="685"/>
      <c r="AE188" s="685"/>
      <c r="AF188" s="685"/>
      <c r="AG188" s="685"/>
    </row>
    <row r="189" spans="1:47" s="650" customFormat="1" ht="15" customHeight="1">
      <c r="A189" s="918"/>
      <c r="B189" s="918"/>
      <c r="C189" s="918"/>
      <c r="D189" s="918"/>
      <c r="E189" s="918"/>
      <c r="F189" s="918"/>
      <c r="G189" s="925"/>
      <c r="H189" s="926"/>
      <c r="I189" s="921"/>
      <c r="J189" s="922"/>
      <c r="K189" s="918"/>
      <c r="L189" s="654"/>
      <c r="M189" s="670" t="s">
        <v>308</v>
      </c>
      <c r="N189" s="661"/>
      <c r="O189" s="657"/>
      <c r="P189" s="657"/>
      <c r="Q189" s="657"/>
      <c r="R189" s="657"/>
      <c r="S189" s="673"/>
      <c r="T189" s="669"/>
      <c r="U189" s="668"/>
      <c r="V189" s="661"/>
      <c r="W189" s="669"/>
      <c r="X189" s="665"/>
      <c r="Y189" s="685"/>
      <c r="Z189" s="685"/>
      <c r="AA189" s="685"/>
      <c r="AB189" s="685"/>
      <c r="AC189" s="685"/>
      <c r="AD189" s="685"/>
      <c r="AE189" s="685"/>
      <c r="AF189" s="685"/>
      <c r="AG189" s="685"/>
    </row>
    <row r="190" spans="1:47" ht="15" customHeight="1">
      <c r="G190" s="149"/>
      <c r="H190" s="150"/>
      <c r="I190" s="150"/>
      <c r="J190" s="8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96"/>
      <c r="AM190" s="196"/>
      <c r="AN190" s="196"/>
      <c r="AO190" s="196"/>
      <c r="AP190" s="196"/>
      <c r="AQ190" s="196"/>
      <c r="AR190" s="196"/>
      <c r="AS190" s="196"/>
      <c r="AT190" s="196"/>
      <c r="AU190" s="196"/>
    </row>
    <row r="191" spans="1:47" s="34" customFormat="1" ht="17.100000000000001" customHeight="1">
      <c r="G191" s="34" t="s">
        <v>12</v>
      </c>
      <c r="I191" s="34" t="s">
        <v>208</v>
      </c>
      <c r="T191" s="151"/>
    </row>
    <row r="192" spans="1:47" ht="17.100000000000001" customHeight="1">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row>
    <row r="193" spans="1:46" s="651" customFormat="1" ht="22.5">
      <c r="A193" s="1277">
        <v>1</v>
      </c>
      <c r="B193" s="963"/>
      <c r="C193" s="963"/>
      <c r="D193" s="963"/>
      <c r="E193" s="963"/>
      <c r="F193" s="956"/>
      <c r="G193" s="962"/>
      <c r="H193" s="962"/>
      <c r="I193" s="944"/>
      <c r="J193" s="943"/>
      <c r="K193" s="943"/>
      <c r="L193" s="688" t="e">
        <f ca="1">mergeValue(A193)</f>
        <v>#NAME?</v>
      </c>
      <c r="M193" s="610" t="s">
        <v>19</v>
      </c>
      <c r="N193" s="1383"/>
      <c r="O193" s="1384"/>
      <c r="P193" s="1384"/>
      <c r="Q193" s="1384"/>
      <c r="R193" s="1384"/>
      <c r="S193" s="1384"/>
      <c r="T193" s="1384"/>
      <c r="U193" s="1384"/>
      <c r="V193" s="1384"/>
      <c r="W193" s="1384"/>
      <c r="X193" s="1384"/>
      <c r="Y193" s="1384"/>
      <c r="Z193" s="1384"/>
      <c r="AA193" s="1384"/>
      <c r="AB193" s="1384"/>
      <c r="AC193" s="1384"/>
      <c r="AD193" s="1384"/>
      <c r="AE193" s="1384"/>
      <c r="AF193" s="1385"/>
      <c r="AG193" s="1097" t="s">
        <v>718</v>
      </c>
      <c r="AH193" s="683"/>
      <c r="AI193" s="683"/>
      <c r="AJ193" s="683"/>
      <c r="AK193" s="683"/>
      <c r="AL193" s="683"/>
      <c r="AM193" s="683"/>
      <c r="AN193" s="683"/>
      <c r="AO193" s="683"/>
      <c r="AP193" s="683"/>
      <c r="AQ193" s="683"/>
      <c r="AR193" s="683"/>
    </row>
    <row r="194" spans="1:46" s="651" customFormat="1" ht="22.5">
      <c r="A194" s="1277"/>
      <c r="B194" s="1277">
        <v>1</v>
      </c>
      <c r="C194" s="963"/>
      <c r="D194" s="963"/>
      <c r="E194" s="963"/>
      <c r="F194" s="956"/>
      <c r="G194" s="965"/>
      <c r="H194" s="966"/>
      <c r="I194" s="945"/>
      <c r="J194" s="940"/>
      <c r="K194" s="938"/>
      <c r="L194" s="688" t="e">
        <f ca="1">mergeValue(A194) &amp;"."&amp; mergeValue(B194)</f>
        <v>#NAME?</v>
      </c>
      <c r="M194" s="658" t="s">
        <v>15</v>
      </c>
      <c r="N194" s="1386"/>
      <c r="O194" s="1387"/>
      <c r="P194" s="1387"/>
      <c r="Q194" s="1387"/>
      <c r="R194" s="1387"/>
      <c r="S194" s="1387"/>
      <c r="T194" s="1387"/>
      <c r="U194" s="1387"/>
      <c r="V194" s="1387"/>
      <c r="W194" s="1387"/>
      <c r="X194" s="1387"/>
      <c r="Y194" s="1387"/>
      <c r="Z194" s="1387"/>
      <c r="AA194" s="1387"/>
      <c r="AB194" s="1387"/>
      <c r="AC194" s="1387"/>
      <c r="AD194" s="1387"/>
      <c r="AE194" s="1387"/>
      <c r="AF194" s="1388"/>
      <c r="AG194" s="1097" t="s">
        <v>459</v>
      </c>
      <c r="AH194" s="683"/>
      <c r="AI194" s="683"/>
      <c r="AJ194" s="683"/>
      <c r="AK194" s="683"/>
      <c r="AL194" s="683"/>
      <c r="AM194" s="683"/>
      <c r="AN194" s="683"/>
      <c r="AO194" s="683"/>
      <c r="AP194" s="683"/>
      <c r="AQ194" s="683"/>
      <c r="AR194" s="683"/>
    </row>
    <row r="195" spans="1:46" s="651" customFormat="1" ht="22.5">
      <c r="A195" s="1277"/>
      <c r="B195" s="1277"/>
      <c r="C195" s="1277">
        <v>1</v>
      </c>
      <c r="D195" s="963"/>
      <c r="E195" s="963"/>
      <c r="F195" s="956"/>
      <c r="G195" s="965"/>
      <c r="H195" s="966"/>
      <c r="I195" s="945"/>
      <c r="J195" s="940"/>
      <c r="K195" s="938"/>
      <c r="L195" s="688" t="e">
        <f ca="1">mergeValue(A195) &amp;"."&amp; mergeValue(B195)&amp;"."&amp; mergeValue(C195)</f>
        <v>#NAME?</v>
      </c>
      <c r="M195" s="659" t="s">
        <v>7</v>
      </c>
      <c r="N195" s="1386"/>
      <c r="O195" s="1387"/>
      <c r="P195" s="1387"/>
      <c r="Q195" s="1387"/>
      <c r="R195" s="1387"/>
      <c r="S195" s="1387"/>
      <c r="T195" s="1387"/>
      <c r="U195" s="1387"/>
      <c r="V195" s="1387"/>
      <c r="W195" s="1387"/>
      <c r="X195" s="1387"/>
      <c r="Y195" s="1387"/>
      <c r="Z195" s="1387"/>
      <c r="AA195" s="1387"/>
      <c r="AB195" s="1387"/>
      <c r="AC195" s="1387"/>
      <c r="AD195" s="1387"/>
      <c r="AE195" s="1387"/>
      <c r="AF195" s="1388"/>
      <c r="AG195" s="1097" t="s">
        <v>600</v>
      </c>
      <c r="AH195" s="683"/>
      <c r="AI195" s="683"/>
      <c r="AJ195" s="683"/>
      <c r="AK195" s="683"/>
      <c r="AL195" s="683"/>
      <c r="AM195" s="683"/>
      <c r="AN195" s="683"/>
      <c r="AO195" s="683"/>
      <c r="AP195" s="683"/>
      <c r="AQ195" s="683"/>
      <c r="AR195" s="683"/>
    </row>
    <row r="196" spans="1:46" s="651" customFormat="1" ht="15" customHeight="1">
      <c r="A196" s="1277"/>
      <c r="B196" s="1277"/>
      <c r="C196" s="1277"/>
      <c r="D196" s="1277">
        <v>1</v>
      </c>
      <c r="E196" s="963"/>
      <c r="F196" s="956"/>
      <c r="G196" s="965"/>
      <c r="H196" s="966"/>
      <c r="I196" s="945"/>
      <c r="J196" s="940"/>
      <c r="K196" s="938"/>
      <c r="L196" s="688" t="e">
        <f ca="1">mergeValue(A196) &amp;"."&amp; mergeValue(B196)&amp;"."&amp; mergeValue(C196)&amp;"."&amp; mergeValue(D196)</f>
        <v>#NAME?</v>
      </c>
      <c r="M196" s="660" t="s">
        <v>21</v>
      </c>
      <c r="N196" s="1386"/>
      <c r="O196" s="1387"/>
      <c r="P196" s="1387"/>
      <c r="Q196" s="1387"/>
      <c r="R196" s="1387"/>
      <c r="S196" s="1387"/>
      <c r="T196" s="1387"/>
      <c r="U196" s="1387"/>
      <c r="V196" s="1387"/>
      <c r="W196" s="1387"/>
      <c r="X196" s="1387"/>
      <c r="Y196" s="1387"/>
      <c r="Z196" s="1387"/>
      <c r="AA196" s="1387"/>
      <c r="AB196" s="1387"/>
      <c r="AC196" s="1387"/>
      <c r="AD196" s="1387"/>
      <c r="AE196" s="1387"/>
      <c r="AF196" s="1388"/>
      <c r="AG196" s="1097" t="s">
        <v>623</v>
      </c>
      <c r="AH196" s="683"/>
      <c r="AI196" s="683"/>
      <c r="AJ196" s="683"/>
      <c r="AK196" s="683"/>
      <c r="AL196" s="683"/>
      <c r="AM196" s="683"/>
      <c r="AN196" s="683"/>
      <c r="AO196" s="683"/>
      <c r="AP196" s="683"/>
      <c r="AQ196" s="683"/>
      <c r="AR196" s="683"/>
    </row>
    <row r="197" spans="1:46" s="651" customFormat="1" ht="17.100000000000001" customHeight="1">
      <c r="A197" s="1277"/>
      <c r="B197" s="1277"/>
      <c r="C197" s="1277"/>
      <c r="D197" s="1277"/>
      <c r="E197" s="1277">
        <v>1</v>
      </c>
      <c r="F197" s="956"/>
      <c r="G197" s="965"/>
      <c r="H197" s="966"/>
      <c r="I197" s="967"/>
      <c r="J197" s="957"/>
      <c r="K197" s="1235"/>
      <c r="L197" s="1337" t="e">
        <f ca="1">mergeValue(A197) &amp;"."&amp; mergeValue(B197)&amp;"."&amp; mergeValue(C197)&amp;"."&amp; mergeValue(D197)&amp;"."&amp; mergeValue(E197)</f>
        <v>#NAME?</v>
      </c>
      <c r="M197" s="1338"/>
      <c r="N197" s="1285" t="s">
        <v>83</v>
      </c>
      <c r="O197" s="1344"/>
      <c r="P197" s="1342">
        <v>1</v>
      </c>
      <c r="Q197" s="1408"/>
      <c r="R197" s="1285" t="s">
        <v>83</v>
      </c>
      <c r="S197" s="1344"/>
      <c r="T197" s="1342">
        <v>1</v>
      </c>
      <c r="U197" s="1408"/>
      <c r="V197" s="1285" t="s">
        <v>83</v>
      </c>
      <c r="W197" s="666"/>
      <c r="X197" s="655">
        <v>1</v>
      </c>
      <c r="Y197" s="1042"/>
      <c r="Z197" s="638"/>
      <c r="AA197" s="638"/>
      <c r="AB197" s="1283"/>
      <c r="AC197" s="1285" t="s">
        <v>83</v>
      </c>
      <c r="AD197" s="1283"/>
      <c r="AE197" s="1285" t="s">
        <v>83</v>
      </c>
      <c r="AF197" s="680"/>
      <c r="AG197" s="1339" t="s">
        <v>622</v>
      </c>
      <c r="AH197" s="683" t="e">
        <f ca="1">strCheckDate(Z198:AF198)</f>
        <v>#NAME?</v>
      </c>
      <c r="AI197" s="686" t="str">
        <f>IF(AND(COUNTIF(AJ192:AJ192,AJ197)&gt;1,AJ197&lt;&gt;""),"ErrUnique:HasDoubleConn","")</f>
        <v/>
      </c>
      <c r="AJ197" s="686"/>
      <c r="AK197" s="686"/>
      <c r="AL197" s="686"/>
      <c r="AM197" s="686"/>
      <c r="AN197" s="686"/>
      <c r="AO197" s="683"/>
      <c r="AP197" s="683"/>
      <c r="AQ197" s="683"/>
      <c r="AR197" s="683"/>
    </row>
    <row r="198" spans="1:46" s="651" customFormat="1" ht="17.100000000000001" customHeight="1">
      <c r="A198" s="1277"/>
      <c r="B198" s="1277"/>
      <c r="C198" s="1277"/>
      <c r="D198" s="1277"/>
      <c r="E198" s="1277"/>
      <c r="F198" s="956"/>
      <c r="G198" s="965"/>
      <c r="H198" s="966"/>
      <c r="I198" s="967"/>
      <c r="J198" s="957"/>
      <c r="K198" s="1235"/>
      <c r="L198" s="1337"/>
      <c r="M198" s="1338"/>
      <c r="N198" s="1285"/>
      <c r="O198" s="1344"/>
      <c r="P198" s="1342"/>
      <c r="Q198" s="1408"/>
      <c r="R198" s="1285"/>
      <c r="S198" s="1344"/>
      <c r="T198" s="1342"/>
      <c r="U198" s="1408"/>
      <c r="V198" s="1285"/>
      <c r="W198" s="689"/>
      <c r="X198" s="670"/>
      <c r="Y198" s="670"/>
      <c r="Z198" s="672"/>
      <c r="AA198" s="572" t="str">
        <f>AB197 &amp; "-" &amp; AD197</f>
        <v>-</v>
      </c>
      <c r="AB198" s="1284"/>
      <c r="AC198" s="1285"/>
      <c r="AD198" s="1284"/>
      <c r="AE198" s="1285"/>
      <c r="AF198" s="639"/>
      <c r="AG198" s="1340"/>
      <c r="AH198" s="683"/>
      <c r="AI198" s="686"/>
      <c r="AJ198" s="686"/>
      <c r="AK198" s="686"/>
      <c r="AL198" s="686"/>
      <c r="AM198" s="686"/>
      <c r="AN198" s="686"/>
      <c r="AO198" s="683"/>
      <c r="AP198" s="683"/>
      <c r="AQ198" s="683"/>
      <c r="AR198" s="683"/>
    </row>
    <row r="199" spans="1:46" s="651" customFormat="1" ht="17.100000000000001" customHeight="1">
      <c r="A199" s="1277"/>
      <c r="B199" s="1277"/>
      <c r="C199" s="1277"/>
      <c r="D199" s="1277"/>
      <c r="E199" s="1277"/>
      <c r="F199" s="956"/>
      <c r="G199" s="965"/>
      <c r="H199" s="966"/>
      <c r="I199" s="967"/>
      <c r="J199" s="957"/>
      <c r="K199" s="1235"/>
      <c r="L199" s="1337"/>
      <c r="M199" s="1338"/>
      <c r="N199" s="1285"/>
      <c r="O199" s="1344"/>
      <c r="P199" s="1342"/>
      <c r="Q199" s="1408"/>
      <c r="R199" s="1285"/>
      <c r="S199" s="571"/>
      <c r="T199" s="664"/>
      <c r="U199" s="670"/>
      <c r="V199" s="671"/>
      <c r="W199" s="671"/>
      <c r="X199" s="671"/>
      <c r="Y199" s="671"/>
      <c r="Z199" s="672"/>
      <c r="AA199" s="672"/>
      <c r="AB199" s="673"/>
      <c r="AC199" s="669"/>
      <c r="AD199" s="669"/>
      <c r="AE199" s="673"/>
      <c r="AF199" s="669"/>
      <c r="AG199" s="1340"/>
      <c r="AH199" s="683"/>
      <c r="AI199" s="686"/>
      <c r="AJ199" s="686"/>
      <c r="AK199" s="686"/>
      <c r="AL199" s="686"/>
      <c r="AM199" s="686"/>
      <c r="AN199" s="686"/>
      <c r="AO199" s="683"/>
      <c r="AP199" s="683"/>
      <c r="AQ199" s="683"/>
      <c r="AR199" s="683"/>
    </row>
    <row r="200" spans="1:46" s="651" customFormat="1" ht="17.100000000000001" customHeight="1">
      <c r="A200" s="1277"/>
      <c r="B200" s="1277"/>
      <c r="C200" s="1277"/>
      <c r="D200" s="1277"/>
      <c r="E200" s="1277"/>
      <c r="F200" s="956"/>
      <c r="G200" s="965"/>
      <c r="H200" s="966"/>
      <c r="I200" s="967"/>
      <c r="J200" s="957"/>
      <c r="K200" s="1235"/>
      <c r="L200" s="1337"/>
      <c r="M200" s="1338"/>
      <c r="N200" s="1285"/>
      <c r="O200" s="674"/>
      <c r="P200" s="676"/>
      <c r="Q200" s="675"/>
      <c r="R200" s="671"/>
      <c r="S200" s="671"/>
      <c r="T200" s="671"/>
      <c r="U200" s="671"/>
      <c r="V200" s="671"/>
      <c r="W200" s="671"/>
      <c r="X200" s="671"/>
      <c r="Y200" s="671"/>
      <c r="Z200" s="672"/>
      <c r="AA200" s="672"/>
      <c r="AB200" s="673"/>
      <c r="AC200" s="669"/>
      <c r="AD200" s="669"/>
      <c r="AE200" s="673"/>
      <c r="AF200" s="669"/>
      <c r="AG200" s="1340"/>
      <c r="AH200" s="683"/>
      <c r="AI200" s="686"/>
      <c r="AJ200" s="686"/>
      <c r="AK200" s="686"/>
      <c r="AL200" s="686"/>
      <c r="AM200" s="686"/>
      <c r="AN200" s="686"/>
      <c r="AO200" s="683"/>
      <c r="AP200" s="683"/>
      <c r="AQ200" s="683"/>
      <c r="AR200" s="683"/>
    </row>
    <row r="201" spans="1:46" s="650" customFormat="1" ht="15" customHeight="1">
      <c r="A201" s="1277"/>
      <c r="B201" s="1277"/>
      <c r="C201" s="1277"/>
      <c r="D201" s="1277"/>
      <c r="E201" s="964"/>
      <c r="F201" s="958"/>
      <c r="G201" s="960"/>
      <c r="H201" s="958"/>
      <c r="I201" s="967"/>
      <c r="J201" s="957"/>
      <c r="K201" s="951"/>
      <c r="L201" s="654"/>
      <c r="M201" s="663" t="s">
        <v>5</v>
      </c>
      <c r="N201" s="663"/>
      <c r="O201" s="663"/>
      <c r="P201" s="663"/>
      <c r="Q201" s="663"/>
      <c r="R201" s="663"/>
      <c r="S201" s="663"/>
      <c r="T201" s="663"/>
      <c r="U201" s="663"/>
      <c r="V201" s="663"/>
      <c r="W201" s="663"/>
      <c r="X201" s="663"/>
      <c r="Y201" s="663"/>
      <c r="Z201" s="663"/>
      <c r="AA201" s="663"/>
      <c r="AB201" s="663"/>
      <c r="AC201" s="663"/>
      <c r="AD201" s="663"/>
      <c r="AE201" s="663"/>
      <c r="AF201" s="663"/>
      <c r="AG201" s="1341"/>
      <c r="AH201" s="685"/>
      <c r="AI201" s="685"/>
      <c r="AJ201" s="687"/>
      <c r="AK201" s="687"/>
      <c r="AL201" s="687"/>
      <c r="AM201" s="687"/>
      <c r="AN201" s="687"/>
      <c r="AO201" s="685"/>
      <c r="AP201" s="685"/>
      <c r="AQ201" s="685"/>
      <c r="AR201" s="685"/>
    </row>
    <row r="202" spans="1:46" s="650" customFormat="1" ht="15" customHeight="1">
      <c r="A202" s="1277"/>
      <c r="B202" s="1277"/>
      <c r="C202" s="1277"/>
      <c r="D202" s="964"/>
      <c r="E202" s="964"/>
      <c r="F202" s="958"/>
      <c r="G202" s="965"/>
      <c r="H202" s="958"/>
      <c r="I202" s="951"/>
      <c r="J202" s="942"/>
      <c r="K202" s="951"/>
      <c r="L202" s="654"/>
      <c r="M202" s="662" t="s">
        <v>16</v>
      </c>
      <c r="N202" s="662"/>
      <c r="O202" s="662"/>
      <c r="P202" s="662"/>
      <c r="Q202" s="662"/>
      <c r="R202" s="662"/>
      <c r="S202" s="662"/>
      <c r="T202" s="662"/>
      <c r="U202" s="662"/>
      <c r="V202" s="662"/>
      <c r="W202" s="662"/>
      <c r="X202" s="662"/>
      <c r="Y202" s="662"/>
      <c r="Z202" s="662"/>
      <c r="AA202" s="662"/>
      <c r="AB202" s="662"/>
      <c r="AC202" s="662"/>
      <c r="AD202" s="662"/>
      <c r="AE202" s="662"/>
      <c r="AF202" s="669"/>
      <c r="AG202" s="665"/>
      <c r="AH202" s="685"/>
      <c r="AI202" s="685"/>
      <c r="AJ202" s="687"/>
      <c r="AK202" s="687"/>
      <c r="AL202" s="687"/>
      <c r="AM202" s="687"/>
      <c r="AN202" s="687"/>
      <c r="AO202" s="685"/>
      <c r="AP202" s="685"/>
      <c r="AQ202" s="685"/>
      <c r="AR202" s="685"/>
    </row>
    <row r="203" spans="1:46" s="650" customFormat="1" ht="15" customHeight="1">
      <c r="A203" s="1277"/>
      <c r="B203" s="1277"/>
      <c r="C203" s="964"/>
      <c r="D203" s="964"/>
      <c r="E203" s="964"/>
      <c r="F203" s="958"/>
      <c r="G203" s="965"/>
      <c r="H203" s="958"/>
      <c r="I203" s="951"/>
      <c r="J203" s="942"/>
      <c r="K203" s="951"/>
      <c r="L203" s="654"/>
      <c r="M203" s="661" t="s">
        <v>17</v>
      </c>
      <c r="N203" s="661"/>
      <c r="O203" s="661"/>
      <c r="P203" s="661"/>
      <c r="Q203" s="661"/>
      <c r="R203" s="661"/>
      <c r="S203" s="661"/>
      <c r="T203" s="661"/>
      <c r="U203" s="661"/>
      <c r="V203" s="661"/>
      <c r="W203" s="661"/>
      <c r="X203" s="661"/>
      <c r="Y203" s="661"/>
      <c r="Z203" s="657"/>
      <c r="AA203" s="657"/>
      <c r="AB203" s="673"/>
      <c r="AC203" s="669"/>
      <c r="AD203" s="668"/>
      <c r="AE203" s="661"/>
      <c r="AF203" s="669"/>
      <c r="AG203" s="665"/>
      <c r="AH203" s="685"/>
      <c r="AI203" s="685"/>
      <c r="AJ203" s="685"/>
      <c r="AK203" s="685"/>
      <c r="AL203" s="685"/>
      <c r="AM203" s="685"/>
      <c r="AN203" s="685"/>
      <c r="AO203" s="685"/>
      <c r="AP203" s="685"/>
      <c r="AQ203" s="685"/>
      <c r="AR203" s="685"/>
    </row>
    <row r="204" spans="1:46" s="650" customFormat="1" ht="15" customHeight="1">
      <c r="A204" s="1277"/>
      <c r="B204" s="964"/>
      <c r="C204" s="964"/>
      <c r="D204" s="964"/>
      <c r="E204" s="964"/>
      <c r="F204" s="958"/>
      <c r="G204" s="965"/>
      <c r="H204" s="958"/>
      <c r="I204" s="951"/>
      <c r="J204" s="942"/>
      <c r="K204" s="951"/>
      <c r="L204" s="654"/>
      <c r="M204" s="664" t="s">
        <v>18</v>
      </c>
      <c r="N204" s="664"/>
      <c r="O204" s="664"/>
      <c r="P204" s="664"/>
      <c r="Q204" s="664"/>
      <c r="R204" s="664"/>
      <c r="S204" s="664"/>
      <c r="T204" s="664"/>
      <c r="U204" s="664"/>
      <c r="V204" s="664"/>
      <c r="W204" s="664"/>
      <c r="X204" s="664"/>
      <c r="Y204" s="664"/>
      <c r="Z204" s="657"/>
      <c r="AA204" s="657"/>
      <c r="AB204" s="673"/>
      <c r="AC204" s="669"/>
      <c r="AD204" s="668"/>
      <c r="AE204" s="661"/>
      <c r="AF204" s="669"/>
      <c r="AG204" s="665"/>
      <c r="AH204" s="685"/>
      <c r="AI204" s="685"/>
      <c r="AJ204" s="685"/>
      <c r="AK204" s="685"/>
      <c r="AL204" s="685"/>
      <c r="AM204" s="685"/>
      <c r="AN204" s="685"/>
      <c r="AO204" s="685"/>
      <c r="AP204" s="685"/>
      <c r="AQ204" s="685"/>
      <c r="AR204" s="685"/>
    </row>
    <row r="205" spans="1:46" s="650" customFormat="1" ht="15" customHeight="1">
      <c r="A205" s="937"/>
      <c r="B205" s="937"/>
      <c r="C205" s="937"/>
      <c r="D205" s="937"/>
      <c r="E205" s="937"/>
      <c r="F205" s="937"/>
      <c r="G205" s="950"/>
      <c r="H205" s="951"/>
      <c r="I205" s="941"/>
      <c r="J205" s="942"/>
      <c r="K205" s="937"/>
      <c r="L205" s="654"/>
      <c r="M205" s="670" t="s">
        <v>308</v>
      </c>
      <c r="N205" s="670"/>
      <c r="O205" s="670"/>
      <c r="P205" s="670"/>
      <c r="Q205" s="670"/>
      <c r="R205" s="670"/>
      <c r="S205" s="670"/>
      <c r="T205" s="670"/>
      <c r="U205" s="670"/>
      <c r="V205" s="670"/>
      <c r="W205" s="670"/>
      <c r="X205" s="670"/>
      <c r="Y205" s="670"/>
      <c r="Z205" s="657"/>
      <c r="AA205" s="657"/>
      <c r="AB205" s="673"/>
      <c r="AC205" s="669"/>
      <c r="AD205" s="668"/>
      <c r="AE205" s="661"/>
      <c r="AF205" s="669"/>
      <c r="AG205" s="665"/>
      <c r="AH205" s="685"/>
      <c r="AI205" s="685"/>
      <c r="AJ205" s="685"/>
      <c r="AK205" s="685"/>
      <c r="AL205" s="685"/>
      <c r="AM205" s="685"/>
      <c r="AN205" s="685"/>
      <c r="AO205" s="685"/>
      <c r="AP205" s="685"/>
      <c r="AQ205" s="685"/>
      <c r="AR205" s="685"/>
    </row>
    <row r="206" spans="1:46" ht="15" customHeight="1">
      <c r="G206" s="149"/>
      <c r="H206" s="150"/>
      <c r="I206" s="150"/>
      <c r="J206" s="8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96"/>
      <c r="AL206" s="196"/>
      <c r="AM206" s="196"/>
      <c r="AN206" s="196"/>
      <c r="AO206" s="196"/>
      <c r="AP206" s="196"/>
      <c r="AQ206" s="196"/>
      <c r="AR206" s="196"/>
      <c r="AS206" s="196"/>
      <c r="AT206" s="196"/>
    </row>
    <row r="207" spans="1:46" ht="15" customHeight="1">
      <c r="G207" s="149"/>
      <c r="H207" s="150"/>
      <c r="I207" s="150"/>
      <c r="J207" s="80"/>
      <c r="K207" s="150"/>
      <c r="L207" s="150"/>
      <c r="M207" s="150"/>
      <c r="N207" s="150"/>
      <c r="O207" s="150"/>
      <c r="P207" s="150"/>
      <c r="Q207" s="1279"/>
      <c r="R207" s="150"/>
      <c r="S207" s="150"/>
      <c r="T207" s="150"/>
      <c r="U207" s="1279"/>
      <c r="V207" s="150"/>
      <c r="W207" s="150"/>
      <c r="X207" s="150"/>
      <c r="Y207" s="1039"/>
      <c r="Z207" s="150"/>
      <c r="AA207" s="150"/>
      <c r="AB207" s="150"/>
      <c r="AC207" s="150"/>
      <c r="AD207" s="150"/>
      <c r="AE207" s="150"/>
      <c r="AF207" s="150"/>
      <c r="AG207" s="150"/>
      <c r="AH207" s="150"/>
      <c r="AI207" s="150"/>
      <c r="AJ207" s="150"/>
      <c r="AK207" s="196"/>
      <c r="AL207" s="196"/>
      <c r="AM207" s="196"/>
      <c r="AN207" s="196"/>
      <c r="AO207" s="196"/>
      <c r="AP207" s="196"/>
      <c r="AQ207" s="196"/>
      <c r="AR207" s="196"/>
      <c r="AS207" s="196"/>
      <c r="AT207" s="196"/>
    </row>
    <row r="208" spans="1:46" ht="15" customHeight="1">
      <c r="G208" s="149"/>
      <c r="H208" s="150"/>
      <c r="I208" s="150"/>
      <c r="J208" s="80"/>
      <c r="K208" s="150"/>
      <c r="L208" s="150"/>
      <c r="M208" s="150"/>
      <c r="N208" s="150"/>
      <c r="O208" s="150"/>
      <c r="P208" s="150"/>
      <c r="Q208" s="1279"/>
      <c r="R208" s="150"/>
      <c r="S208" s="150"/>
      <c r="T208" s="150"/>
      <c r="U208" s="1279"/>
      <c r="V208" s="150"/>
      <c r="W208" s="150"/>
      <c r="X208" s="150"/>
      <c r="Y208" s="150"/>
      <c r="Z208" s="150"/>
      <c r="AA208" s="150"/>
      <c r="AB208" s="150"/>
      <c r="AC208" s="150"/>
    </row>
    <row r="209" spans="1:83" ht="15" customHeight="1">
      <c r="G209" s="149"/>
      <c r="H209" s="150"/>
      <c r="I209" s="150"/>
      <c r="J209" s="80"/>
      <c r="K209" s="150"/>
      <c r="L209" s="150"/>
      <c r="M209" s="150"/>
      <c r="N209" s="150"/>
      <c r="O209" s="150"/>
      <c r="Q209" s="1279"/>
      <c r="V209" s="150"/>
      <c r="W209" s="150"/>
      <c r="X209" s="150"/>
      <c r="Z209" s="150"/>
      <c r="AA209" s="150"/>
      <c r="AB209" s="150"/>
      <c r="AC209" s="693"/>
      <c r="AD209" s="150"/>
    </row>
    <row r="210" spans="1:83" ht="15" customHeight="1">
      <c r="G210" s="149"/>
      <c r="H210" s="150"/>
      <c r="I210" s="150"/>
      <c r="J210" s="80"/>
      <c r="K210" s="150"/>
      <c r="L210" s="150"/>
      <c r="M210" s="150"/>
      <c r="N210" s="150"/>
      <c r="O210" s="150"/>
      <c r="Q210" s="217"/>
      <c r="Y210" s="150"/>
      <c r="Z210" s="150"/>
      <c r="AA210" s="150"/>
      <c r="AB210" s="150"/>
      <c r="AC210" s="150"/>
      <c r="AD210" s="150"/>
      <c r="AE210" s="150"/>
    </row>
    <row r="211" spans="1:83" ht="15" customHeight="1">
      <c r="A211" s="694"/>
      <c r="B211" s="694"/>
      <c r="C211" s="694"/>
      <c r="D211" s="694"/>
      <c r="E211" s="694"/>
      <c r="F211" s="694"/>
      <c r="G211" s="697"/>
      <c r="H211" s="698"/>
      <c r="I211" s="698"/>
      <c r="J211" s="695"/>
      <c r="K211" s="698"/>
      <c r="L211" s="698"/>
      <c r="M211" s="698"/>
      <c r="N211" s="1409" t="s">
        <v>84</v>
      </c>
      <c r="O211" s="1344"/>
      <c r="P211" s="1342">
        <v>1</v>
      </c>
      <c r="Q211" s="1378"/>
      <c r="R211" s="1285" t="s">
        <v>83</v>
      </c>
      <c r="S211" s="1381"/>
      <c r="T211" s="1410">
        <v>1</v>
      </c>
      <c r="U211" s="1280"/>
      <c r="V211" s="1285" t="s">
        <v>83</v>
      </c>
      <c r="W211" s="785"/>
      <c r="X211" s="701">
        <v>1</v>
      </c>
      <c r="Y211" s="1039"/>
      <c r="Z211" s="698"/>
      <c r="AA211" s="698"/>
      <c r="AB211" s="698"/>
      <c r="AC211" s="698"/>
      <c r="AD211" s="698"/>
      <c r="AE211" s="694"/>
      <c r="AF211" s="692"/>
      <c r="AG211" s="692"/>
      <c r="AH211" s="692"/>
      <c r="AI211" s="692"/>
      <c r="AJ211" s="692"/>
      <c r="AK211" s="692"/>
      <c r="AL211" s="692"/>
      <c r="AM211" s="692"/>
      <c r="AN211" s="692"/>
      <c r="AO211" s="692"/>
      <c r="AP211" s="692"/>
      <c r="AQ211" s="692"/>
      <c r="AR211" s="692"/>
      <c r="AS211" s="692"/>
      <c r="AT211" s="692"/>
      <c r="AU211" s="692"/>
      <c r="AV211" s="692"/>
      <c r="AW211" s="692"/>
      <c r="AX211" s="692"/>
      <c r="AY211" s="692"/>
      <c r="AZ211" s="692"/>
      <c r="BA211" s="692"/>
      <c r="BB211" s="692"/>
      <c r="BC211" s="692"/>
      <c r="BD211" s="692"/>
      <c r="BE211" s="692"/>
      <c r="BF211" s="692"/>
      <c r="BG211" s="692"/>
      <c r="BH211" s="692"/>
      <c r="BI211" s="692"/>
      <c r="BJ211" s="692"/>
      <c r="BK211" s="692"/>
      <c r="BL211" s="692"/>
      <c r="BM211" s="692"/>
      <c r="BN211" s="692"/>
      <c r="BO211" s="692"/>
      <c r="BP211" s="692"/>
      <c r="BQ211" s="692"/>
      <c r="BR211" s="692"/>
      <c r="BS211" s="692"/>
      <c r="BT211" s="692"/>
      <c r="BU211" s="692"/>
      <c r="BV211" s="692"/>
      <c r="BW211" s="692"/>
      <c r="BX211" s="692"/>
      <c r="BY211" s="692"/>
      <c r="BZ211" s="692"/>
      <c r="CA211" s="692"/>
      <c r="CB211" s="692"/>
      <c r="CC211" s="692"/>
      <c r="CD211" s="692"/>
      <c r="CE211" s="692"/>
    </row>
    <row r="212" spans="1:83" ht="15" customHeight="1">
      <c r="A212" s="694"/>
      <c r="B212" s="694"/>
      <c r="C212" s="694"/>
      <c r="D212" s="694"/>
      <c r="E212" s="694"/>
      <c r="F212" s="694"/>
      <c r="G212" s="697"/>
      <c r="H212" s="698"/>
      <c r="I212" s="698"/>
      <c r="J212" s="695"/>
      <c r="K212" s="698"/>
      <c r="L212" s="698"/>
      <c r="M212" s="698"/>
      <c r="N212" s="1409"/>
      <c r="O212" s="1344"/>
      <c r="P212" s="1342"/>
      <c r="Q212" s="1378"/>
      <c r="R212" s="1285"/>
      <c r="S212" s="1382"/>
      <c r="T212" s="1411"/>
      <c r="U212" s="1280"/>
      <c r="V212" s="1285"/>
      <c r="W212" s="699"/>
      <c r="X212" s="699"/>
      <c r="Y212" s="699" t="s">
        <v>627</v>
      </c>
      <c r="Z212" s="698"/>
      <c r="AA212" s="698"/>
      <c r="AB212" s="698"/>
      <c r="AC212" s="698"/>
      <c r="AD212" s="698"/>
      <c r="AE212" s="698"/>
      <c r="AF212" s="692"/>
      <c r="AG212" s="692"/>
      <c r="AH212" s="692"/>
      <c r="AI212" s="692"/>
      <c r="AJ212" s="692"/>
      <c r="AK212" s="692"/>
      <c r="AL212" s="692"/>
      <c r="AM212" s="692"/>
      <c r="AN212" s="692"/>
      <c r="AO212" s="692"/>
      <c r="AP212" s="692"/>
      <c r="AQ212" s="692"/>
      <c r="AR212" s="692"/>
      <c r="AS212" s="692"/>
      <c r="AT212" s="692"/>
      <c r="AU212" s="692"/>
      <c r="AV212" s="692"/>
      <c r="AW212" s="692"/>
      <c r="AX212" s="692"/>
      <c r="AY212" s="692"/>
      <c r="AZ212" s="692"/>
      <c r="BA212" s="692"/>
      <c r="BB212" s="692"/>
      <c r="BC212" s="692"/>
      <c r="BD212" s="692"/>
      <c r="BE212" s="692"/>
      <c r="BF212" s="692"/>
      <c r="BG212" s="692"/>
      <c r="BH212" s="692"/>
      <c r="BI212" s="692"/>
      <c r="BJ212" s="692"/>
      <c r="BK212" s="692"/>
      <c r="BL212" s="692"/>
      <c r="BM212" s="692"/>
      <c r="BN212" s="692"/>
      <c r="BO212" s="692"/>
      <c r="BP212" s="692"/>
      <c r="BQ212" s="692"/>
      <c r="BR212" s="692"/>
      <c r="BS212" s="692"/>
      <c r="BT212" s="692"/>
      <c r="BU212" s="692"/>
      <c r="BV212" s="692"/>
      <c r="BW212" s="692"/>
      <c r="BX212" s="692"/>
      <c r="BY212" s="692"/>
      <c r="BZ212" s="692"/>
      <c r="CA212" s="692"/>
      <c r="CB212" s="692"/>
      <c r="CC212" s="692"/>
      <c r="CD212" s="692"/>
      <c r="CE212" s="692"/>
    </row>
    <row r="213" spans="1:83" ht="15" customHeight="1">
      <c r="A213" s="694"/>
      <c r="B213" s="694"/>
      <c r="C213" s="694"/>
      <c r="D213" s="694"/>
      <c r="E213" s="694"/>
      <c r="F213" s="694"/>
      <c r="G213" s="697"/>
      <c r="H213" s="698"/>
      <c r="I213" s="698"/>
      <c r="J213" s="695"/>
      <c r="K213" s="698"/>
      <c r="L213" s="698"/>
      <c r="M213" s="698"/>
      <c r="N213" s="1409"/>
      <c r="O213" s="1344"/>
      <c r="P213" s="1342"/>
      <c r="Q213" s="1378"/>
      <c r="R213" s="1285"/>
      <c r="S213" s="696"/>
      <c r="T213" s="696"/>
      <c r="U213" s="699" t="s">
        <v>628</v>
      </c>
      <c r="V213" s="784"/>
      <c r="W213" s="700"/>
      <c r="X213" s="700"/>
      <c r="Y213" s="700"/>
      <c r="Z213" s="698"/>
      <c r="AA213" s="698"/>
      <c r="AB213" s="698"/>
      <c r="AC213" s="698"/>
      <c r="AD213" s="698"/>
      <c r="AE213" s="698"/>
      <c r="AF213" s="692"/>
      <c r="AG213" s="692"/>
      <c r="AH213" s="692"/>
      <c r="AI213" s="692"/>
      <c r="AJ213" s="692"/>
      <c r="AK213" s="692"/>
      <c r="AL213" s="692"/>
      <c r="AM213" s="692"/>
      <c r="AN213" s="692"/>
      <c r="AO213" s="692"/>
      <c r="AP213" s="692"/>
      <c r="AQ213" s="692"/>
      <c r="AR213" s="692"/>
      <c r="AS213" s="692"/>
      <c r="AT213" s="692"/>
      <c r="AU213" s="692"/>
      <c r="AV213" s="692"/>
      <c r="AW213" s="692"/>
      <c r="AX213" s="692"/>
      <c r="AY213" s="692"/>
      <c r="AZ213" s="692"/>
      <c r="BA213" s="692"/>
      <c r="BB213" s="692"/>
      <c r="BC213" s="692"/>
      <c r="BD213" s="692"/>
      <c r="BE213" s="692"/>
      <c r="BF213" s="692"/>
      <c r="BG213" s="692"/>
      <c r="BH213" s="692"/>
      <c r="BI213" s="692"/>
      <c r="BJ213" s="692"/>
      <c r="BK213" s="692"/>
      <c r="BL213" s="692"/>
      <c r="BM213" s="692"/>
      <c r="BN213" s="692"/>
      <c r="BO213" s="692"/>
      <c r="BP213" s="692"/>
      <c r="BQ213" s="692"/>
      <c r="BR213" s="692"/>
      <c r="BS213" s="692"/>
      <c r="BT213" s="692"/>
      <c r="BU213" s="692"/>
      <c r="BV213" s="692"/>
      <c r="BW213" s="692"/>
      <c r="BX213" s="692"/>
      <c r="BY213" s="692"/>
      <c r="BZ213" s="692"/>
      <c r="CA213" s="692"/>
      <c r="CB213" s="692"/>
      <c r="CC213" s="692"/>
      <c r="CD213" s="692"/>
      <c r="CE213" s="692"/>
    </row>
    <row r="214" spans="1:83" ht="15" customHeight="1">
      <c r="A214" s="694"/>
      <c r="B214" s="694"/>
      <c r="C214" s="694"/>
      <c r="D214" s="694"/>
      <c r="E214" s="694"/>
      <c r="F214" s="694"/>
      <c r="G214" s="697"/>
      <c r="H214" s="698"/>
      <c r="I214" s="698"/>
      <c r="J214" s="695"/>
      <c r="K214" s="698"/>
      <c r="L214" s="698"/>
      <c r="M214" s="698"/>
      <c r="N214" s="1285"/>
      <c r="O214" s="782"/>
      <c r="P214" s="782"/>
      <c r="Q214" s="783"/>
      <c r="R214" s="784"/>
      <c r="S214" s="700"/>
      <c r="T214" s="700"/>
      <c r="U214" s="700"/>
      <c r="V214" s="700"/>
      <c r="W214" s="700"/>
      <c r="X214" s="700"/>
      <c r="Y214" s="700"/>
      <c r="Z214" s="698"/>
      <c r="AA214" s="698"/>
      <c r="AB214" s="698"/>
      <c r="AC214" s="698"/>
      <c r="AD214" s="698"/>
      <c r="AE214" s="698"/>
      <c r="AF214" s="692"/>
      <c r="AG214" s="692"/>
      <c r="AH214" s="692"/>
      <c r="AI214" s="692"/>
      <c r="AJ214" s="692"/>
      <c r="AK214" s="692"/>
      <c r="AL214" s="692"/>
      <c r="AM214" s="692"/>
      <c r="AN214" s="692"/>
      <c r="AO214" s="692"/>
      <c r="AP214" s="692"/>
      <c r="AQ214" s="692"/>
      <c r="AR214" s="692"/>
      <c r="AS214" s="692"/>
      <c r="AT214" s="692"/>
      <c r="AU214" s="692"/>
      <c r="AV214" s="692"/>
      <c r="AW214" s="692"/>
      <c r="AX214" s="692"/>
      <c r="AY214" s="692"/>
      <c r="AZ214" s="692"/>
      <c r="BA214" s="692"/>
      <c r="BB214" s="692"/>
      <c r="BC214" s="692"/>
      <c r="BD214" s="692"/>
      <c r="BE214" s="692"/>
      <c r="BF214" s="692"/>
      <c r="BG214" s="692"/>
      <c r="BH214" s="692"/>
      <c r="BI214" s="692"/>
      <c r="BJ214" s="692"/>
      <c r="BK214" s="692"/>
      <c r="BL214" s="692"/>
      <c r="BM214" s="692"/>
      <c r="BN214" s="692"/>
      <c r="BO214" s="692"/>
      <c r="BP214" s="692"/>
      <c r="BQ214" s="692"/>
      <c r="BR214" s="692"/>
      <c r="BS214" s="692"/>
      <c r="BT214" s="692"/>
      <c r="BU214" s="692"/>
      <c r="BV214" s="692"/>
      <c r="BW214" s="692"/>
      <c r="BX214" s="692"/>
      <c r="BY214" s="692"/>
      <c r="BZ214" s="692"/>
      <c r="CA214" s="692"/>
      <c r="CB214" s="692"/>
      <c r="CC214" s="692"/>
      <c r="CD214" s="692"/>
      <c r="CE214" s="692"/>
    </row>
    <row r="216" spans="1:83" s="35" customFormat="1" ht="17.100000000000001" customHeight="1">
      <c r="A216" s="92"/>
      <c r="B216" s="92"/>
      <c r="C216" s="81"/>
      <c r="D216" s="144"/>
      <c r="E216" s="163"/>
      <c r="F216" s="165"/>
      <c r="G216" s="165"/>
      <c r="H216" s="164"/>
      <c r="I216" s="164"/>
      <c r="J216" s="164"/>
      <c r="K216" s="164"/>
      <c r="L216" s="164"/>
      <c r="M216" s="164"/>
      <c r="N216" s="164"/>
      <c r="O216" s="164"/>
      <c r="P216" s="164"/>
      <c r="Q216" s="164"/>
      <c r="R216" s="164"/>
      <c r="S216" s="164"/>
      <c r="T216" s="146"/>
      <c r="U216" s="146"/>
      <c r="V216" s="146"/>
      <c r="W216" s="166"/>
      <c r="X216" s="166"/>
    </row>
    <row r="217" spans="1:83" s="705" customFormat="1" ht="18.75" customHeight="1">
      <c r="X217" s="685"/>
      <c r="Y217" s="685"/>
      <c r="Z217" s="685"/>
      <c r="AA217" s="685"/>
      <c r="AB217" s="685"/>
      <c r="AC217" s="685"/>
      <c r="AD217" s="685"/>
      <c r="AE217" s="685"/>
      <c r="AF217" s="685"/>
      <c r="AG217" s="685"/>
      <c r="AH217" s="685"/>
      <c r="AI217" s="685"/>
      <c r="AJ217" s="685"/>
    </row>
    <row r="218" spans="1:83" s="34" customFormat="1" ht="17.100000000000001" customHeight="1">
      <c r="G218" s="34" t="s">
        <v>12</v>
      </c>
      <c r="I218" s="34" t="s">
        <v>652</v>
      </c>
      <c r="V218" s="151"/>
      <c r="X218" s="209"/>
      <c r="Y218" s="209"/>
      <c r="Z218" s="209"/>
      <c r="AA218" s="209"/>
      <c r="AB218" s="209"/>
      <c r="AC218" s="209"/>
      <c r="AD218" s="209"/>
      <c r="AE218" s="209"/>
      <c r="AF218" s="209"/>
      <c r="AG218" s="209"/>
      <c r="AH218" s="209"/>
      <c r="AI218" s="209"/>
      <c r="AJ218" s="209"/>
    </row>
    <row r="219" spans="1:83" s="705" customFormat="1" ht="17.100000000000001" customHeight="1">
      <c r="L219" s="116"/>
      <c r="M219" s="116"/>
      <c r="N219" s="116"/>
      <c r="O219" s="116"/>
      <c r="P219" s="116"/>
      <c r="Q219" s="116"/>
      <c r="R219" s="116"/>
      <c r="S219" s="116"/>
      <c r="T219" s="116"/>
      <c r="U219" s="116"/>
      <c r="V219" s="116"/>
      <c r="W219" s="116"/>
      <c r="X219" s="685"/>
      <c r="Y219" s="685"/>
      <c r="Z219" s="685"/>
      <c r="AA219" s="685"/>
      <c r="AB219" s="685"/>
      <c r="AC219" s="685"/>
      <c r="AD219" s="685"/>
      <c r="AE219" s="685"/>
      <c r="AF219" s="685"/>
      <c r="AG219" s="685"/>
      <c r="AH219" s="685"/>
      <c r="AI219" s="685"/>
      <c r="AJ219" s="685"/>
    </row>
    <row r="220" spans="1:83" s="751" customFormat="1" ht="22.5">
      <c r="A220" s="1277">
        <v>1</v>
      </c>
      <c r="B220" s="831"/>
      <c r="C220" s="831"/>
      <c r="D220" s="831"/>
      <c r="E220" s="832"/>
      <c r="F220" s="833"/>
      <c r="G220" s="833"/>
      <c r="H220" s="833"/>
      <c r="I220" s="834"/>
      <c r="J220" s="829"/>
      <c r="K220" s="836"/>
      <c r="L220" s="744" t="e">
        <f ca="1">mergeValue(A220)</f>
        <v>#NAME?</v>
      </c>
      <c r="M220" s="610" t="s">
        <v>19</v>
      </c>
      <c r="N220" s="615"/>
      <c r="O220" s="1375"/>
      <c r="P220" s="1376"/>
      <c r="Q220" s="1376"/>
      <c r="R220" s="1376"/>
      <c r="S220" s="1376"/>
      <c r="T220" s="1376"/>
      <c r="U220" s="1376"/>
      <c r="V220" s="1377"/>
      <c r="W220" s="1129" t="s">
        <v>718</v>
      </c>
      <c r="X220" s="759"/>
      <c r="Y220" s="777"/>
      <c r="Z220" s="777" t="str">
        <f t="shared" ref="Z220:Z233" si="3">IF(M220="","",M220 )</f>
        <v>Наименование тарифа</v>
      </c>
      <c r="AA220" s="777"/>
      <c r="AB220" s="777"/>
      <c r="AC220" s="777"/>
      <c r="AD220" s="759"/>
      <c r="AE220" s="759"/>
      <c r="AF220" s="759"/>
      <c r="AG220" s="759"/>
      <c r="AH220" s="759"/>
      <c r="AI220" s="759"/>
      <c r="AJ220" s="759"/>
    </row>
    <row r="221" spans="1:83" s="751" customFormat="1" ht="22.5">
      <c r="A221" s="1277"/>
      <c r="B221" s="1277">
        <v>1</v>
      </c>
      <c r="C221" s="831"/>
      <c r="D221" s="831"/>
      <c r="E221" s="833"/>
      <c r="F221" s="833"/>
      <c r="G221" s="833"/>
      <c r="H221" s="833"/>
      <c r="I221" s="828"/>
      <c r="J221" s="827"/>
      <c r="K221" s="830"/>
      <c r="L221" s="744" t="e">
        <f ca="1">mergeValue(A221) &amp;"."&amp; mergeValue(B221)</f>
        <v>#NAME?</v>
      </c>
      <c r="M221" s="658" t="s">
        <v>15</v>
      </c>
      <c r="N221" s="615"/>
      <c r="O221" s="1375"/>
      <c r="P221" s="1376"/>
      <c r="Q221" s="1376"/>
      <c r="R221" s="1376"/>
      <c r="S221" s="1376"/>
      <c r="T221" s="1376"/>
      <c r="U221" s="1376"/>
      <c r="V221" s="1377"/>
      <c r="W221" s="1129" t="s">
        <v>459</v>
      </c>
      <c r="X221" s="759"/>
      <c r="Y221" s="777"/>
      <c r="Z221" s="777" t="str">
        <f t="shared" si="3"/>
        <v>Территория действия тарифа</v>
      </c>
      <c r="AA221" s="777"/>
      <c r="AB221" s="777"/>
      <c r="AC221" s="777"/>
      <c r="AD221" s="759"/>
      <c r="AE221" s="759"/>
      <c r="AF221" s="759"/>
      <c r="AG221" s="759"/>
      <c r="AH221" s="759"/>
      <c r="AI221" s="759"/>
      <c r="AJ221" s="759"/>
    </row>
    <row r="222" spans="1:83" s="751" customFormat="1" ht="22.5">
      <c r="A222" s="1277"/>
      <c r="B222" s="1277"/>
      <c r="C222" s="1277">
        <v>1</v>
      </c>
      <c r="D222" s="831"/>
      <c r="E222" s="833"/>
      <c r="F222" s="833"/>
      <c r="G222" s="833"/>
      <c r="H222" s="833"/>
      <c r="I222" s="835"/>
      <c r="J222" s="827"/>
      <c r="K222" s="830"/>
      <c r="L222" s="744" t="e">
        <f ca="1">mergeValue(A222) &amp;"."&amp; mergeValue(B222)&amp;"."&amp; mergeValue(C222)</f>
        <v>#NAME?</v>
      </c>
      <c r="M222" s="659" t="s">
        <v>7</v>
      </c>
      <c r="N222" s="615"/>
      <c r="O222" s="1375"/>
      <c r="P222" s="1376"/>
      <c r="Q222" s="1376"/>
      <c r="R222" s="1376"/>
      <c r="S222" s="1376"/>
      <c r="T222" s="1376"/>
      <c r="U222" s="1376"/>
      <c r="V222" s="1377"/>
      <c r="W222" s="1129" t="s">
        <v>600</v>
      </c>
      <c r="X222" s="759"/>
      <c r="Y222" s="777"/>
      <c r="Z222" s="777" t="str">
        <f t="shared" si="3"/>
        <v xml:space="preserve">Наименование системы теплоснабжения </v>
      </c>
      <c r="AA222" s="777"/>
      <c r="AB222" s="777"/>
      <c r="AC222" s="777"/>
      <c r="AD222" s="759"/>
      <c r="AE222" s="759"/>
      <c r="AF222" s="759"/>
      <c r="AG222" s="759"/>
      <c r="AH222" s="759"/>
      <c r="AI222" s="759"/>
      <c r="AJ222" s="759"/>
    </row>
    <row r="223" spans="1:83" s="751" customFormat="1" ht="22.5">
      <c r="A223" s="1277"/>
      <c r="B223" s="1277"/>
      <c r="C223" s="1277"/>
      <c r="D223" s="1277">
        <v>1</v>
      </c>
      <c r="E223" s="833"/>
      <c r="F223" s="833"/>
      <c r="G223" s="833"/>
      <c r="H223" s="833"/>
      <c r="I223" s="835"/>
      <c r="J223" s="827"/>
      <c r="K223" s="830"/>
      <c r="L223" s="744" t="e">
        <f ca="1">mergeValue(A223) &amp;"."&amp; mergeValue(B223)&amp;"."&amp; mergeValue(C223)&amp;"."&amp; mergeValue(D223)</f>
        <v>#NAME?</v>
      </c>
      <c r="M223" s="660" t="s">
        <v>21</v>
      </c>
      <c r="N223" s="615"/>
      <c r="O223" s="1375"/>
      <c r="P223" s="1376"/>
      <c r="Q223" s="1376"/>
      <c r="R223" s="1376"/>
      <c r="S223" s="1376"/>
      <c r="T223" s="1376"/>
      <c r="U223" s="1376"/>
      <c r="V223" s="1377"/>
      <c r="W223" s="1129" t="s">
        <v>601</v>
      </c>
      <c r="X223" s="759"/>
      <c r="Y223" s="777"/>
      <c r="Z223" s="777" t="str">
        <f t="shared" si="3"/>
        <v xml:space="preserve">Источник тепловой энергии  </v>
      </c>
      <c r="AA223" s="777"/>
      <c r="AB223" s="777"/>
      <c r="AC223" s="777"/>
      <c r="AD223" s="759"/>
      <c r="AE223" s="759"/>
      <c r="AF223" s="759"/>
      <c r="AG223" s="759"/>
      <c r="AH223" s="759"/>
      <c r="AI223" s="759"/>
      <c r="AJ223" s="759"/>
    </row>
    <row r="224" spans="1:83" s="751" customFormat="1" ht="78.75">
      <c r="A224" s="1277"/>
      <c r="B224" s="1277"/>
      <c r="C224" s="1277"/>
      <c r="D224" s="1277"/>
      <c r="E224" s="1277">
        <v>1</v>
      </c>
      <c r="F224" s="833"/>
      <c r="G224" s="833"/>
      <c r="H224" s="831">
        <v>1</v>
      </c>
      <c r="I224" s="1277">
        <v>1</v>
      </c>
      <c r="J224" s="833"/>
      <c r="K224" s="838"/>
      <c r="L224" s="744" t="e">
        <f ca="1">mergeValue(A224) &amp;"."&amp; mergeValue(B224)&amp;"."&amp; mergeValue(C224)&amp;"."&amp; mergeValue(D224)&amp;"."&amp; mergeValue(E224)</f>
        <v>#NAME?</v>
      </c>
      <c r="M224" s="524" t="s">
        <v>8</v>
      </c>
      <c r="N224" s="615"/>
      <c r="O224" s="1280"/>
      <c r="P224" s="1281"/>
      <c r="Q224" s="1281"/>
      <c r="R224" s="1281"/>
      <c r="S224" s="1281"/>
      <c r="T224" s="1281"/>
      <c r="U224" s="1281"/>
      <c r="V224" s="1282"/>
      <c r="W224" s="1129" t="s">
        <v>719</v>
      </c>
      <c r="X224" s="759"/>
      <c r="Y224" s="777"/>
      <c r="Z224" s="777" t="str">
        <f t="shared" si="3"/>
        <v>Схема подключения теплопотребляющей установки к коллектору источника тепловой энергии</v>
      </c>
      <c r="AA224" s="777"/>
      <c r="AB224" s="777"/>
      <c r="AC224" s="777"/>
      <c r="AD224" s="759"/>
      <c r="AE224" s="759"/>
      <c r="AF224" s="759"/>
      <c r="AG224" s="759"/>
      <c r="AH224" s="759"/>
      <c r="AI224" s="759"/>
      <c r="AJ224" s="759"/>
    </row>
    <row r="225" spans="1:36" s="751" customFormat="1" ht="33.75">
      <c r="A225" s="1277"/>
      <c r="B225" s="1277"/>
      <c r="C225" s="1277"/>
      <c r="D225" s="1277"/>
      <c r="E225" s="1277"/>
      <c r="F225" s="1277">
        <v>1</v>
      </c>
      <c r="G225" s="831"/>
      <c r="H225" s="831"/>
      <c r="I225" s="1277"/>
      <c r="J225" s="1277">
        <v>1</v>
      </c>
      <c r="K225" s="839"/>
      <c r="L225" s="744" t="e">
        <f ca="1">mergeValue(A225) &amp;"."&amp; mergeValue(B225)&amp;"."&amp; mergeValue(C225)&amp;"."&amp; mergeValue(D225)&amp;"."&amp; mergeValue(E225)&amp;"."&amp; mergeValue(F225)</f>
        <v>#NAME?</v>
      </c>
      <c r="M225" s="525" t="s">
        <v>9</v>
      </c>
      <c r="N225" s="615"/>
      <c r="O225" s="1280"/>
      <c r="P225" s="1281"/>
      <c r="Q225" s="1281"/>
      <c r="R225" s="1281"/>
      <c r="S225" s="1281"/>
      <c r="T225" s="1281"/>
      <c r="U225" s="1281"/>
      <c r="V225" s="1282"/>
      <c r="W225" s="1129" t="s">
        <v>720</v>
      </c>
      <c r="X225" s="759"/>
      <c r="Y225" s="777"/>
      <c r="Z225" s="777" t="str">
        <f t="shared" si="3"/>
        <v>Группа потребителей</v>
      </c>
      <c r="AA225" s="777"/>
      <c r="AB225" s="777"/>
      <c r="AC225" s="777"/>
      <c r="AD225" s="759"/>
      <c r="AE225" s="759"/>
      <c r="AF225" s="759"/>
      <c r="AG225" s="759"/>
      <c r="AH225" s="759"/>
      <c r="AI225" s="759"/>
      <c r="AJ225" s="759"/>
    </row>
    <row r="226" spans="1:36" s="751" customFormat="1" ht="122.1" customHeight="1">
      <c r="A226" s="1277"/>
      <c r="B226" s="1277"/>
      <c r="C226" s="1277"/>
      <c r="D226" s="1277"/>
      <c r="E226" s="1277"/>
      <c r="F226" s="1277"/>
      <c r="G226" s="831">
        <v>1</v>
      </c>
      <c r="H226" s="831"/>
      <c r="I226" s="1277"/>
      <c r="J226" s="1277"/>
      <c r="K226" s="839">
        <v>1</v>
      </c>
      <c r="L226" s="744" t="e">
        <f ca="1">mergeValue(A226) &amp;"."&amp; mergeValue(B226)&amp;"."&amp; mergeValue(C226)&amp;"."&amp; mergeValue(D226)&amp;"."&amp; mergeValue(E226)&amp;"."&amp; mergeValue(F226)&amp;"."&amp; mergeValue(G226)</f>
        <v>#NAME?</v>
      </c>
      <c r="M226" s="1016"/>
      <c r="N226" s="615"/>
      <c r="O226" s="726"/>
      <c r="P226" s="726"/>
      <c r="Q226" s="726"/>
      <c r="R226" s="1284"/>
      <c r="S226" s="1285" t="s">
        <v>83</v>
      </c>
      <c r="T226" s="1284"/>
      <c r="U226" s="1285" t="s">
        <v>83</v>
      </c>
      <c r="V226" s="726"/>
      <c r="W226" s="1295" t="s">
        <v>721</v>
      </c>
      <c r="X226" s="759" t="e">
        <f ca="1">strCheckDate(O227:V227)</f>
        <v>#NAME?</v>
      </c>
      <c r="Y226" s="777"/>
      <c r="Z226" s="777" t="str">
        <f t="shared" si="3"/>
        <v/>
      </c>
      <c r="AA226" s="777"/>
      <c r="AB226" s="777"/>
      <c r="AC226" s="777"/>
      <c r="AD226" s="759"/>
      <c r="AE226" s="759"/>
      <c r="AF226" s="759"/>
      <c r="AG226" s="759"/>
      <c r="AH226" s="759"/>
      <c r="AI226" s="759"/>
      <c r="AJ226" s="759"/>
    </row>
    <row r="227" spans="1:36" s="751" customFormat="1" ht="14.25" hidden="1" customHeight="1">
      <c r="A227" s="1277"/>
      <c r="B227" s="1277"/>
      <c r="C227" s="1277"/>
      <c r="D227" s="1277"/>
      <c r="E227" s="1277"/>
      <c r="F227" s="1277"/>
      <c r="G227" s="831"/>
      <c r="H227" s="831"/>
      <c r="I227" s="1277"/>
      <c r="J227" s="1277"/>
      <c r="K227" s="839"/>
      <c r="L227" s="752"/>
      <c r="M227" s="615"/>
      <c r="N227" s="615"/>
      <c r="O227" s="726"/>
      <c r="P227" s="726"/>
      <c r="Q227" s="732" t="str">
        <f>R226 &amp; "-" &amp; T226</f>
        <v>-</v>
      </c>
      <c r="R227" s="1284"/>
      <c r="S227" s="1285"/>
      <c r="T227" s="1284"/>
      <c r="U227" s="1285"/>
      <c r="V227" s="726"/>
      <c r="W227" s="1296"/>
      <c r="X227" s="759"/>
      <c r="Y227" s="777"/>
      <c r="Z227" s="777" t="str">
        <f t="shared" si="3"/>
        <v/>
      </c>
      <c r="AA227" s="777"/>
      <c r="AB227" s="777"/>
      <c r="AC227" s="777"/>
      <c r="AD227" s="759"/>
      <c r="AE227" s="759"/>
      <c r="AF227" s="759"/>
      <c r="AG227" s="759"/>
      <c r="AH227" s="759"/>
      <c r="AI227" s="759"/>
      <c r="AJ227" s="759"/>
    </row>
    <row r="228" spans="1:36" s="751" customFormat="1" ht="15" customHeight="1">
      <c r="A228" s="1277"/>
      <c r="B228" s="1277"/>
      <c r="C228" s="1277"/>
      <c r="D228" s="1277"/>
      <c r="E228" s="1277"/>
      <c r="F228" s="1277"/>
      <c r="G228" s="833"/>
      <c r="H228" s="831"/>
      <c r="I228" s="1277"/>
      <c r="J228" s="1277"/>
      <c r="K228" s="838"/>
      <c r="L228" s="654"/>
      <c r="M228" s="527" t="s">
        <v>24</v>
      </c>
      <c r="N228" s="728"/>
      <c r="O228" s="728"/>
      <c r="P228" s="728"/>
      <c r="Q228" s="728"/>
      <c r="R228" s="728"/>
      <c r="S228" s="728"/>
      <c r="T228" s="728"/>
      <c r="U228" s="728"/>
      <c r="V228" s="725"/>
      <c r="W228" s="1297"/>
      <c r="X228" s="759"/>
      <c r="Y228" s="777"/>
      <c r="Z228" s="777" t="str">
        <f t="shared" si="3"/>
        <v>Добавить вид теплоносителя (параметры теплоносителя)</v>
      </c>
      <c r="AA228" s="777"/>
      <c r="AB228" s="777"/>
      <c r="AC228" s="777"/>
      <c r="AD228" s="759"/>
      <c r="AE228" s="759"/>
      <c r="AF228" s="759"/>
      <c r="AG228" s="759"/>
      <c r="AH228" s="759"/>
      <c r="AI228" s="759"/>
      <c r="AJ228" s="759"/>
    </row>
    <row r="229" spans="1:36" s="751" customFormat="1" ht="15" customHeight="1">
      <c r="A229" s="1277"/>
      <c r="B229" s="1277"/>
      <c r="C229" s="1277"/>
      <c r="D229" s="1277"/>
      <c r="E229" s="1277"/>
      <c r="F229" s="833"/>
      <c r="G229" s="833"/>
      <c r="H229" s="831"/>
      <c r="I229" s="1277"/>
      <c r="J229" s="833"/>
      <c r="K229" s="838"/>
      <c r="L229" s="654"/>
      <c r="M229" s="526" t="s">
        <v>10</v>
      </c>
      <c r="N229" s="728"/>
      <c r="O229" s="728"/>
      <c r="P229" s="728"/>
      <c r="Q229" s="728"/>
      <c r="R229" s="728"/>
      <c r="S229" s="728"/>
      <c r="T229" s="728"/>
      <c r="U229" s="727"/>
      <c r="V229" s="728"/>
      <c r="W229" s="634"/>
      <c r="X229" s="759"/>
      <c r="Y229" s="777"/>
      <c r="Z229" s="777" t="str">
        <f t="shared" si="3"/>
        <v>Добавить группу потребителей</v>
      </c>
      <c r="AA229" s="777"/>
      <c r="AB229" s="777"/>
      <c r="AC229" s="777"/>
      <c r="AD229" s="759"/>
      <c r="AE229" s="759"/>
      <c r="AF229" s="759"/>
      <c r="AG229" s="759"/>
      <c r="AH229" s="759"/>
      <c r="AI229" s="759"/>
      <c r="AJ229" s="759"/>
    </row>
    <row r="230" spans="1:36" s="751" customFormat="1" ht="15" customHeight="1">
      <c r="A230" s="1277"/>
      <c r="B230" s="1277"/>
      <c r="C230" s="1277"/>
      <c r="D230" s="1277"/>
      <c r="E230" s="837"/>
      <c r="F230" s="833"/>
      <c r="G230" s="833"/>
      <c r="H230" s="833"/>
      <c r="I230" s="829"/>
      <c r="J230" s="826"/>
      <c r="K230" s="836"/>
      <c r="L230" s="654"/>
      <c r="M230" s="723" t="s">
        <v>11</v>
      </c>
      <c r="N230" s="728"/>
      <c r="O230" s="728"/>
      <c r="P230" s="728"/>
      <c r="Q230" s="728"/>
      <c r="R230" s="728"/>
      <c r="S230" s="728"/>
      <c r="T230" s="728"/>
      <c r="U230" s="727"/>
      <c r="V230" s="728"/>
      <c r="W230" s="634"/>
      <c r="X230" s="759"/>
      <c r="Y230" s="777"/>
      <c r="Z230" s="777" t="str">
        <f t="shared" si="3"/>
        <v>Добавить схему подключения</v>
      </c>
      <c r="AA230" s="777"/>
      <c r="AB230" s="777"/>
      <c r="AC230" s="777"/>
      <c r="AD230" s="759"/>
      <c r="AE230" s="759"/>
      <c r="AF230" s="759"/>
      <c r="AG230" s="759"/>
      <c r="AH230" s="759"/>
      <c r="AI230" s="759"/>
      <c r="AJ230" s="759"/>
    </row>
    <row r="231" spans="1:36" s="751" customFormat="1" ht="15" customHeight="1">
      <c r="A231" s="1277"/>
      <c r="B231" s="1277"/>
      <c r="C231" s="1277"/>
      <c r="D231" s="837"/>
      <c r="E231" s="837"/>
      <c r="F231" s="833"/>
      <c r="G231" s="833"/>
      <c r="H231" s="833"/>
      <c r="I231" s="829"/>
      <c r="J231" s="826"/>
      <c r="K231" s="836"/>
      <c r="L231" s="654"/>
      <c r="M231" s="722" t="s">
        <v>16</v>
      </c>
      <c r="N231" s="728"/>
      <c r="O231" s="728"/>
      <c r="P231" s="728"/>
      <c r="Q231" s="728"/>
      <c r="R231" s="728"/>
      <c r="S231" s="728"/>
      <c r="T231" s="728"/>
      <c r="U231" s="727"/>
      <c r="V231" s="728"/>
      <c r="W231" s="634"/>
      <c r="X231" s="759"/>
      <c r="Y231" s="777"/>
      <c r="Z231" s="777" t="str">
        <f t="shared" si="3"/>
        <v>Добавить источник тепловой энергии</v>
      </c>
      <c r="AA231" s="777"/>
      <c r="AB231" s="777"/>
      <c r="AC231" s="777"/>
      <c r="AD231" s="759"/>
      <c r="AE231" s="759"/>
      <c r="AF231" s="759"/>
      <c r="AG231" s="759"/>
      <c r="AH231" s="759"/>
      <c r="AI231" s="759"/>
      <c r="AJ231" s="759"/>
    </row>
    <row r="232" spans="1:36" s="751" customFormat="1" ht="15" customHeight="1">
      <c r="A232" s="1277"/>
      <c r="B232" s="1277"/>
      <c r="C232" s="837"/>
      <c r="D232" s="837"/>
      <c r="E232" s="837"/>
      <c r="F232" s="837"/>
      <c r="G232" s="842"/>
      <c r="H232" s="829"/>
      <c r="I232" s="840"/>
      <c r="J232" s="826"/>
      <c r="K232" s="841"/>
      <c r="L232" s="654"/>
      <c r="M232" s="721" t="s">
        <v>17</v>
      </c>
      <c r="N232" s="728"/>
      <c r="O232" s="728"/>
      <c r="P232" s="728"/>
      <c r="Q232" s="728"/>
      <c r="R232" s="728"/>
      <c r="S232" s="728"/>
      <c r="T232" s="728"/>
      <c r="U232" s="727"/>
      <c r="V232" s="728"/>
      <c r="W232" s="634"/>
      <c r="X232" s="759"/>
      <c r="Y232" s="777"/>
      <c r="Z232" s="777" t="str">
        <f t="shared" si="3"/>
        <v>Добавить наименование системы теплоснабжения</v>
      </c>
      <c r="AA232" s="777"/>
      <c r="AB232" s="777"/>
      <c r="AC232" s="777"/>
      <c r="AD232" s="759"/>
      <c r="AE232" s="759"/>
      <c r="AF232" s="759"/>
      <c r="AG232" s="759"/>
      <c r="AH232" s="759"/>
      <c r="AI232" s="759"/>
      <c r="AJ232" s="759"/>
    </row>
    <row r="233" spans="1:36" s="751" customFormat="1" ht="15" customHeight="1">
      <c r="A233" s="1277"/>
      <c r="B233" s="837"/>
      <c r="C233" s="837"/>
      <c r="D233" s="837"/>
      <c r="E233" s="837"/>
      <c r="F233" s="837"/>
      <c r="G233" s="842"/>
      <c r="H233" s="829"/>
      <c r="I233" s="829"/>
      <c r="J233" s="826"/>
      <c r="K233" s="836"/>
      <c r="L233" s="654"/>
      <c r="M233" s="696" t="s">
        <v>18</v>
      </c>
      <c r="N233" s="728"/>
      <c r="O233" s="728"/>
      <c r="P233" s="728"/>
      <c r="Q233" s="728"/>
      <c r="R233" s="728"/>
      <c r="S233" s="728"/>
      <c r="T233" s="728"/>
      <c r="U233" s="727"/>
      <c r="V233" s="728"/>
      <c r="W233" s="634"/>
      <c r="X233" s="759"/>
      <c r="Y233" s="777"/>
      <c r="Z233" s="777" t="str">
        <f t="shared" si="3"/>
        <v>Добавить территорию действия тарифа</v>
      </c>
      <c r="AA233" s="777"/>
      <c r="AB233" s="777"/>
      <c r="AC233" s="777"/>
      <c r="AD233" s="759"/>
      <c r="AE233" s="759"/>
      <c r="AF233" s="759"/>
      <c r="AG233" s="759"/>
      <c r="AH233" s="759"/>
      <c r="AI233" s="759"/>
      <c r="AJ233" s="759"/>
    </row>
    <row r="234" spans="1:36" s="705" customFormat="1" ht="15" customHeight="1">
      <c r="A234" s="825"/>
      <c r="B234" s="825"/>
      <c r="C234" s="825"/>
      <c r="D234" s="825"/>
      <c r="E234" s="825"/>
      <c r="F234" s="825"/>
      <c r="G234" s="825"/>
      <c r="H234" s="825"/>
      <c r="I234" s="825"/>
      <c r="J234" s="825"/>
      <c r="K234" s="825"/>
      <c r="L234" s="462"/>
      <c r="M234" s="699" t="s">
        <v>308</v>
      </c>
      <c r="N234" s="728"/>
      <c r="O234" s="728"/>
      <c r="P234" s="728"/>
      <c r="Q234" s="728"/>
      <c r="R234" s="728"/>
      <c r="S234" s="728"/>
      <c r="T234" s="728"/>
      <c r="U234" s="727"/>
      <c r="V234" s="728"/>
      <c r="W234" s="728"/>
      <c r="X234" s="728"/>
      <c r="Y234" s="728"/>
      <c r="Z234" s="728"/>
      <c r="AA234" s="728"/>
      <c r="AB234" s="727"/>
      <c r="AC234" s="728"/>
      <c r="AD234" s="634"/>
      <c r="AE234" s="685"/>
      <c r="AF234" s="685"/>
      <c r="AG234" s="685"/>
      <c r="AH234" s="685"/>
    </row>
    <row r="235" spans="1:36" s="937" customFormat="1" ht="18.75" customHeight="1">
      <c r="X235" s="958"/>
      <c r="Y235" s="958"/>
      <c r="Z235" s="958"/>
      <c r="AA235" s="958"/>
      <c r="AB235" s="958"/>
      <c r="AC235" s="958"/>
      <c r="AD235" s="958"/>
      <c r="AE235" s="958"/>
      <c r="AF235" s="958"/>
      <c r="AG235" s="958"/>
      <c r="AH235" s="958"/>
      <c r="AI235" s="958"/>
      <c r="AJ235" s="958"/>
    </row>
    <row r="236" spans="1:36" s="34" customFormat="1" ht="17.100000000000001" customHeight="1">
      <c r="G236" s="34" t="s">
        <v>12</v>
      </c>
      <c r="I236" s="34" t="s">
        <v>211</v>
      </c>
      <c r="V236" s="151"/>
      <c r="X236" s="209"/>
      <c r="Y236" s="209"/>
      <c r="Z236" s="209"/>
      <c r="AA236" s="209"/>
      <c r="AB236" s="209"/>
      <c r="AC236" s="209"/>
      <c r="AD236" s="209"/>
      <c r="AE236" s="209"/>
      <c r="AF236" s="209"/>
      <c r="AG236" s="209"/>
      <c r="AH236" s="209"/>
      <c r="AI236" s="209"/>
      <c r="AJ236" s="209"/>
    </row>
    <row r="237" spans="1:36" s="937" customFormat="1" ht="17.100000000000001" customHeight="1">
      <c r="L237" s="116"/>
      <c r="M237" s="116"/>
      <c r="N237" s="116"/>
      <c r="O237" s="116"/>
      <c r="P237" s="116"/>
      <c r="Q237" s="116"/>
      <c r="R237" s="116"/>
      <c r="S237" s="116"/>
      <c r="T237" s="116"/>
      <c r="U237" s="116"/>
      <c r="V237" s="116"/>
      <c r="W237" s="116"/>
      <c r="X237" s="958"/>
      <c r="Y237" s="958"/>
      <c r="Z237" s="958"/>
      <c r="AA237" s="958"/>
      <c r="AB237" s="958"/>
      <c r="AC237" s="958"/>
      <c r="AD237" s="958"/>
      <c r="AE237" s="958"/>
      <c r="AF237" s="958"/>
      <c r="AG237" s="958"/>
      <c r="AH237" s="958"/>
      <c r="AI237" s="958"/>
      <c r="AJ237" s="958"/>
    </row>
    <row r="238" spans="1:36" s="938" customFormat="1" ht="22.5">
      <c r="A238" s="1277">
        <v>1</v>
      </c>
      <c r="B238" s="963"/>
      <c r="C238" s="963"/>
      <c r="D238" s="963"/>
      <c r="E238" s="929"/>
      <c r="F238" s="974"/>
      <c r="G238" s="974"/>
      <c r="H238" s="974"/>
      <c r="I238" s="931"/>
      <c r="J238" s="927"/>
      <c r="K238" s="911"/>
      <c r="L238" s="978" t="e">
        <f ca="1">mergeValue(A238)</f>
        <v>#NAME?</v>
      </c>
      <c r="M238" s="610" t="s">
        <v>19</v>
      </c>
      <c r="N238" s="615"/>
      <c r="O238" s="1375"/>
      <c r="P238" s="1376"/>
      <c r="Q238" s="1376"/>
      <c r="R238" s="1376"/>
      <c r="S238" s="1376"/>
      <c r="T238" s="1376"/>
      <c r="U238" s="1376"/>
      <c r="V238" s="1377"/>
      <c r="W238" s="1129" t="s">
        <v>718</v>
      </c>
      <c r="X238" s="956"/>
      <c r="Y238" s="777"/>
      <c r="Z238" s="777" t="str">
        <f t="shared" ref="Z238:Z251" si="4">IF(M238="","",M238 )</f>
        <v>Наименование тарифа</v>
      </c>
      <c r="AA238" s="777"/>
      <c r="AB238" s="777"/>
      <c r="AC238" s="777"/>
      <c r="AD238" s="956"/>
      <c r="AE238" s="956"/>
      <c r="AF238" s="956"/>
      <c r="AG238" s="956"/>
      <c r="AH238" s="956"/>
      <c r="AI238" s="956"/>
      <c r="AJ238" s="956"/>
    </row>
    <row r="239" spans="1:36" s="938" customFormat="1" ht="22.5">
      <c r="A239" s="1277"/>
      <c r="B239" s="1277">
        <v>1</v>
      </c>
      <c r="C239" s="963"/>
      <c r="D239" s="963"/>
      <c r="E239" s="974"/>
      <c r="F239" s="974"/>
      <c r="G239" s="974"/>
      <c r="H239" s="974"/>
      <c r="I239" s="969"/>
      <c r="J239" s="902"/>
      <c r="K239" s="905"/>
      <c r="L239" s="978" t="e">
        <f ca="1">mergeValue(A239) &amp;"."&amp; mergeValue(B239)</f>
        <v>#NAME?</v>
      </c>
      <c r="M239" s="658" t="s">
        <v>15</v>
      </c>
      <c r="N239" s="615"/>
      <c r="O239" s="1375"/>
      <c r="P239" s="1376"/>
      <c r="Q239" s="1376"/>
      <c r="R239" s="1376"/>
      <c r="S239" s="1376"/>
      <c r="T239" s="1376"/>
      <c r="U239" s="1376"/>
      <c r="V239" s="1377"/>
      <c r="W239" s="1129" t="s">
        <v>459</v>
      </c>
      <c r="X239" s="956"/>
      <c r="Y239" s="777"/>
      <c r="Z239" s="777" t="str">
        <f t="shared" si="4"/>
        <v>Территория действия тарифа</v>
      </c>
      <c r="AA239" s="777"/>
      <c r="AB239" s="777"/>
      <c r="AC239" s="777"/>
      <c r="AD239" s="956"/>
      <c r="AE239" s="956"/>
      <c r="AF239" s="956"/>
      <c r="AG239" s="956"/>
      <c r="AH239" s="956"/>
      <c r="AI239" s="956"/>
      <c r="AJ239" s="956"/>
    </row>
    <row r="240" spans="1:36" s="938" customFormat="1" ht="22.5">
      <c r="A240" s="1277"/>
      <c r="B240" s="1277"/>
      <c r="C240" s="1277">
        <v>1</v>
      </c>
      <c r="D240" s="963"/>
      <c r="E240" s="974"/>
      <c r="F240" s="974"/>
      <c r="G240" s="974"/>
      <c r="H240" s="974"/>
      <c r="I240" s="910"/>
      <c r="J240" s="902"/>
      <c r="K240" s="905"/>
      <c r="L240" s="978" t="e">
        <f ca="1">mergeValue(A240) &amp;"."&amp; mergeValue(B240)&amp;"."&amp; mergeValue(C240)</f>
        <v>#NAME?</v>
      </c>
      <c r="M240" s="659" t="s">
        <v>7</v>
      </c>
      <c r="N240" s="615"/>
      <c r="O240" s="1375"/>
      <c r="P240" s="1376"/>
      <c r="Q240" s="1376"/>
      <c r="R240" s="1376"/>
      <c r="S240" s="1376"/>
      <c r="T240" s="1376"/>
      <c r="U240" s="1376"/>
      <c r="V240" s="1377"/>
      <c r="W240" s="1129" t="s">
        <v>600</v>
      </c>
      <c r="X240" s="956"/>
      <c r="Y240" s="777"/>
      <c r="Z240" s="777" t="str">
        <f t="shared" si="4"/>
        <v xml:space="preserve">Наименование системы теплоснабжения </v>
      </c>
      <c r="AA240" s="777"/>
      <c r="AB240" s="777"/>
      <c r="AC240" s="777"/>
      <c r="AD240" s="956"/>
      <c r="AE240" s="956"/>
      <c r="AF240" s="956"/>
      <c r="AG240" s="956"/>
      <c r="AH240" s="956"/>
      <c r="AI240" s="956"/>
      <c r="AJ240" s="956"/>
    </row>
    <row r="241" spans="1:36" s="938" customFormat="1" ht="22.5">
      <c r="A241" s="1277"/>
      <c r="B241" s="1277"/>
      <c r="C241" s="1277"/>
      <c r="D241" s="1277">
        <v>1</v>
      </c>
      <c r="E241" s="974"/>
      <c r="F241" s="974"/>
      <c r="G241" s="974"/>
      <c r="H241" s="974"/>
      <c r="I241" s="910"/>
      <c r="J241" s="902"/>
      <c r="K241" s="905"/>
      <c r="L241" s="978" t="e">
        <f ca="1">mergeValue(A241) &amp;"."&amp; mergeValue(B241)&amp;"."&amp; mergeValue(C241)&amp;"."&amp; mergeValue(D241)</f>
        <v>#NAME?</v>
      </c>
      <c r="M241" s="660" t="s">
        <v>21</v>
      </c>
      <c r="N241" s="615"/>
      <c r="O241" s="1375"/>
      <c r="P241" s="1376"/>
      <c r="Q241" s="1376"/>
      <c r="R241" s="1376"/>
      <c r="S241" s="1376"/>
      <c r="T241" s="1376"/>
      <c r="U241" s="1376"/>
      <c r="V241" s="1377"/>
      <c r="W241" s="1129" t="s">
        <v>601</v>
      </c>
      <c r="X241" s="956"/>
      <c r="Y241" s="777"/>
      <c r="Z241" s="777" t="str">
        <f t="shared" si="4"/>
        <v xml:space="preserve">Источник тепловой энергии  </v>
      </c>
      <c r="AA241" s="777"/>
      <c r="AB241" s="777"/>
      <c r="AC241" s="777"/>
      <c r="AD241" s="956"/>
      <c r="AE241" s="956"/>
      <c r="AF241" s="956"/>
      <c r="AG241" s="956"/>
      <c r="AH241" s="956"/>
      <c r="AI241" s="956"/>
      <c r="AJ241" s="956"/>
    </row>
    <row r="242" spans="1:36" s="938" customFormat="1" ht="78.75">
      <c r="A242" s="1277"/>
      <c r="B242" s="1277"/>
      <c r="C242" s="1277"/>
      <c r="D242" s="1277"/>
      <c r="E242" s="1277">
        <v>1</v>
      </c>
      <c r="F242" s="974"/>
      <c r="G242" s="974"/>
      <c r="H242" s="963">
        <v>1</v>
      </c>
      <c r="I242" s="1277">
        <v>1</v>
      </c>
      <c r="J242" s="974"/>
      <c r="K242" s="913"/>
      <c r="L242" s="978" t="e">
        <f ca="1">mergeValue(A242) &amp;"."&amp; mergeValue(B242)&amp;"."&amp; mergeValue(C242)&amp;"."&amp; mergeValue(D242)&amp;"."&amp; mergeValue(E242)</f>
        <v>#NAME?</v>
      </c>
      <c r="M242" s="524" t="s">
        <v>8</v>
      </c>
      <c r="N242" s="615"/>
      <c r="O242" s="1280"/>
      <c r="P242" s="1281"/>
      <c r="Q242" s="1281"/>
      <c r="R242" s="1281"/>
      <c r="S242" s="1281"/>
      <c r="T242" s="1281"/>
      <c r="U242" s="1281"/>
      <c r="V242" s="1282"/>
      <c r="W242" s="1129" t="s">
        <v>719</v>
      </c>
      <c r="X242" s="956"/>
      <c r="Y242" s="777"/>
      <c r="Z242" s="777" t="str">
        <f t="shared" si="4"/>
        <v>Схема подключения теплопотребляющей установки к коллектору источника тепловой энергии</v>
      </c>
      <c r="AA242" s="777"/>
      <c r="AB242" s="777"/>
      <c r="AC242" s="777"/>
      <c r="AD242" s="956"/>
      <c r="AE242" s="956"/>
      <c r="AF242" s="956"/>
      <c r="AG242" s="956"/>
      <c r="AH242" s="956"/>
      <c r="AI242" s="956"/>
      <c r="AJ242" s="956"/>
    </row>
    <row r="243" spans="1:36" s="938" customFormat="1" ht="33.75">
      <c r="A243" s="1277"/>
      <c r="B243" s="1277"/>
      <c r="C243" s="1277"/>
      <c r="D243" s="1277"/>
      <c r="E243" s="1277"/>
      <c r="F243" s="1277">
        <v>1</v>
      </c>
      <c r="G243" s="963"/>
      <c r="H243" s="963"/>
      <c r="I243" s="1277"/>
      <c r="J243" s="1277">
        <v>1</v>
      </c>
      <c r="K243" s="914"/>
      <c r="L243" s="978" t="e">
        <f ca="1">mergeValue(A243) &amp;"."&amp; mergeValue(B243)&amp;"."&amp; mergeValue(C243)&amp;"."&amp; mergeValue(D243)&amp;"."&amp; mergeValue(E243)&amp;"."&amp; mergeValue(F243)</f>
        <v>#NAME?</v>
      </c>
      <c r="M243" s="525" t="s">
        <v>9</v>
      </c>
      <c r="N243" s="615"/>
      <c r="O243" s="1280"/>
      <c r="P243" s="1281"/>
      <c r="Q243" s="1281"/>
      <c r="R243" s="1281"/>
      <c r="S243" s="1281"/>
      <c r="T243" s="1281"/>
      <c r="U243" s="1281"/>
      <c r="V243" s="1282"/>
      <c r="W243" s="1129" t="s">
        <v>720</v>
      </c>
      <c r="X243" s="956"/>
      <c r="Y243" s="777"/>
      <c r="Z243" s="777" t="str">
        <f t="shared" si="4"/>
        <v>Группа потребителей</v>
      </c>
      <c r="AA243" s="777"/>
      <c r="AB243" s="777"/>
      <c r="AC243" s="777"/>
      <c r="AD243" s="956"/>
      <c r="AE243" s="956"/>
      <c r="AF243" s="956"/>
      <c r="AG243" s="956"/>
      <c r="AH243" s="956"/>
      <c r="AI243" s="956"/>
      <c r="AJ243" s="956"/>
    </row>
    <row r="244" spans="1:36" s="938" customFormat="1" ht="122.1" customHeight="1">
      <c r="A244" s="1277"/>
      <c r="B244" s="1277"/>
      <c r="C244" s="1277"/>
      <c r="D244" s="1277"/>
      <c r="E244" s="1277"/>
      <c r="F244" s="1277"/>
      <c r="G244" s="963">
        <v>1</v>
      </c>
      <c r="H244" s="963"/>
      <c r="I244" s="1277"/>
      <c r="J244" s="1277"/>
      <c r="K244" s="914">
        <v>1</v>
      </c>
      <c r="L244" s="978" t="e">
        <f ca="1">mergeValue(A244) &amp;"."&amp; mergeValue(B244)&amp;"."&amp; mergeValue(C244)&amp;"."&amp; mergeValue(D244)&amp;"."&amp; mergeValue(E244)&amp;"."&amp; mergeValue(F244)&amp;"."&amp; mergeValue(G244)</f>
        <v>#NAME?</v>
      </c>
      <c r="M244" s="1016"/>
      <c r="N244" s="615"/>
      <c r="O244" s="726"/>
      <c r="P244" s="726"/>
      <c r="Q244" s="1040"/>
      <c r="R244" s="1284"/>
      <c r="S244" s="1285" t="s">
        <v>83</v>
      </c>
      <c r="T244" s="1284"/>
      <c r="U244" s="1285" t="s">
        <v>83</v>
      </c>
      <c r="V244" s="726"/>
      <c r="W244" s="1295" t="s">
        <v>721</v>
      </c>
      <c r="X244" s="956" t="e">
        <f ca="1">strCheckDate(O245:V245)</f>
        <v>#NAME?</v>
      </c>
      <c r="Y244" s="777"/>
      <c r="Z244" s="777" t="str">
        <f t="shared" si="4"/>
        <v/>
      </c>
      <c r="AA244" s="777"/>
      <c r="AB244" s="777"/>
      <c r="AC244" s="777"/>
      <c r="AD244" s="956"/>
      <c r="AE244" s="956"/>
      <c r="AF244" s="956"/>
      <c r="AG244" s="956"/>
      <c r="AH244" s="956"/>
      <c r="AI244" s="956"/>
      <c r="AJ244" s="956"/>
    </row>
    <row r="245" spans="1:36" s="938" customFormat="1" ht="11.25" hidden="1" customHeight="1">
      <c r="A245" s="1277"/>
      <c r="B245" s="1277"/>
      <c r="C245" s="1277"/>
      <c r="D245" s="1277"/>
      <c r="E245" s="1277"/>
      <c r="F245" s="1277"/>
      <c r="G245" s="963"/>
      <c r="H245" s="963"/>
      <c r="I245" s="1277"/>
      <c r="J245" s="1277"/>
      <c r="K245" s="914"/>
      <c r="L245" s="752"/>
      <c r="M245" s="615"/>
      <c r="N245" s="615"/>
      <c r="O245" s="726"/>
      <c r="P245" s="726"/>
      <c r="Q245" s="732" t="str">
        <f>R244 &amp; "-" &amp; T244</f>
        <v>-</v>
      </c>
      <c r="R245" s="1284"/>
      <c r="S245" s="1285"/>
      <c r="T245" s="1284"/>
      <c r="U245" s="1285"/>
      <c r="V245" s="726"/>
      <c r="W245" s="1296"/>
      <c r="X245" s="956"/>
      <c r="Y245" s="777"/>
      <c r="Z245" s="777" t="str">
        <f t="shared" si="4"/>
        <v/>
      </c>
      <c r="AA245" s="777"/>
      <c r="AB245" s="777"/>
      <c r="AC245" s="777"/>
      <c r="AD245" s="956"/>
      <c r="AE245" s="956"/>
      <c r="AF245" s="956"/>
      <c r="AG245" s="956"/>
      <c r="AH245" s="956"/>
      <c r="AI245" s="956"/>
      <c r="AJ245" s="956"/>
    </row>
    <row r="246" spans="1:36" s="938" customFormat="1" ht="15" customHeight="1">
      <c r="A246" s="1277"/>
      <c r="B246" s="1277"/>
      <c r="C246" s="1277"/>
      <c r="D246" s="1277"/>
      <c r="E246" s="1277"/>
      <c r="F246" s="1277"/>
      <c r="G246" s="974"/>
      <c r="H246" s="963"/>
      <c r="I246" s="1277"/>
      <c r="J246" s="1277"/>
      <c r="K246" s="913"/>
      <c r="L246" s="654"/>
      <c r="M246" s="527" t="s">
        <v>24</v>
      </c>
      <c r="N246" s="954"/>
      <c r="O246" s="954"/>
      <c r="P246" s="954"/>
      <c r="Q246" s="954"/>
      <c r="R246" s="954"/>
      <c r="S246" s="954"/>
      <c r="T246" s="954"/>
      <c r="U246" s="954"/>
      <c r="V246" s="725"/>
      <c r="W246" s="1297"/>
      <c r="X246" s="956"/>
      <c r="Y246" s="777"/>
      <c r="Z246" s="777" t="str">
        <f t="shared" si="4"/>
        <v>Добавить вид теплоносителя (параметры теплоносителя)</v>
      </c>
      <c r="AA246" s="777"/>
      <c r="AB246" s="777"/>
      <c r="AC246" s="777"/>
      <c r="AD246" s="956"/>
      <c r="AE246" s="956"/>
      <c r="AF246" s="956"/>
      <c r="AG246" s="956"/>
      <c r="AH246" s="956"/>
      <c r="AI246" s="956"/>
      <c r="AJ246" s="956"/>
    </row>
    <row r="247" spans="1:36" s="938" customFormat="1" ht="15" customHeight="1">
      <c r="A247" s="1277"/>
      <c r="B247" s="1277"/>
      <c r="C247" s="1277"/>
      <c r="D247" s="1277"/>
      <c r="E247" s="1277"/>
      <c r="F247" s="974"/>
      <c r="G247" s="974"/>
      <c r="H247" s="963"/>
      <c r="I247" s="1277"/>
      <c r="J247" s="974"/>
      <c r="K247" s="913"/>
      <c r="L247" s="654"/>
      <c r="M247" s="526" t="s">
        <v>10</v>
      </c>
      <c r="N247" s="954"/>
      <c r="O247" s="954"/>
      <c r="P247" s="954"/>
      <c r="Q247" s="954"/>
      <c r="R247" s="954"/>
      <c r="S247" s="954"/>
      <c r="T247" s="954"/>
      <c r="U247" s="953"/>
      <c r="V247" s="954"/>
      <c r="W247" s="634"/>
      <c r="X247" s="956"/>
      <c r="Y247" s="777"/>
      <c r="Z247" s="777" t="str">
        <f t="shared" si="4"/>
        <v>Добавить группу потребителей</v>
      </c>
      <c r="AA247" s="777"/>
      <c r="AB247" s="777"/>
      <c r="AC247" s="777"/>
      <c r="AD247" s="956"/>
      <c r="AE247" s="956"/>
      <c r="AF247" s="956"/>
      <c r="AG247" s="956"/>
      <c r="AH247" s="956"/>
      <c r="AI247" s="956"/>
      <c r="AJ247" s="956"/>
    </row>
    <row r="248" spans="1:36" s="938" customFormat="1" ht="15" customHeight="1">
      <c r="A248" s="1277"/>
      <c r="B248" s="1277"/>
      <c r="C248" s="1277"/>
      <c r="D248" s="1277"/>
      <c r="E248" s="912"/>
      <c r="F248" s="974"/>
      <c r="G248" s="974"/>
      <c r="H248" s="974"/>
      <c r="I248" s="927"/>
      <c r="J248" s="942"/>
      <c r="K248" s="911"/>
      <c r="L248" s="654"/>
      <c r="M248" s="949" t="s">
        <v>11</v>
      </c>
      <c r="N248" s="954"/>
      <c r="O248" s="954"/>
      <c r="P248" s="954"/>
      <c r="Q248" s="954"/>
      <c r="R248" s="954"/>
      <c r="S248" s="954"/>
      <c r="T248" s="954"/>
      <c r="U248" s="953"/>
      <c r="V248" s="954"/>
      <c r="W248" s="634"/>
      <c r="X248" s="956"/>
      <c r="Y248" s="777"/>
      <c r="Z248" s="777" t="str">
        <f t="shared" si="4"/>
        <v>Добавить схему подключения</v>
      </c>
      <c r="AA248" s="777"/>
      <c r="AB248" s="777"/>
      <c r="AC248" s="777"/>
      <c r="AD248" s="956"/>
      <c r="AE248" s="956"/>
      <c r="AF248" s="956"/>
      <c r="AG248" s="956"/>
      <c r="AH248" s="956"/>
      <c r="AI248" s="956"/>
      <c r="AJ248" s="956"/>
    </row>
    <row r="249" spans="1:36" s="938" customFormat="1" ht="15" customHeight="1">
      <c r="A249" s="1277"/>
      <c r="B249" s="1277"/>
      <c r="C249" s="1277"/>
      <c r="D249" s="912"/>
      <c r="E249" s="912"/>
      <c r="F249" s="974"/>
      <c r="G249" s="974"/>
      <c r="H249" s="974"/>
      <c r="I249" s="927"/>
      <c r="J249" s="942"/>
      <c r="K249" s="911"/>
      <c r="L249" s="654"/>
      <c r="M249" s="948" t="s">
        <v>16</v>
      </c>
      <c r="N249" s="954"/>
      <c r="O249" s="954"/>
      <c r="P249" s="954"/>
      <c r="Q249" s="954"/>
      <c r="R249" s="954"/>
      <c r="S249" s="954"/>
      <c r="T249" s="954"/>
      <c r="U249" s="953"/>
      <c r="V249" s="954"/>
      <c r="W249" s="634"/>
      <c r="X249" s="956"/>
      <c r="Y249" s="777"/>
      <c r="Z249" s="777" t="str">
        <f t="shared" si="4"/>
        <v>Добавить источник тепловой энергии</v>
      </c>
      <c r="AA249" s="777"/>
      <c r="AB249" s="777"/>
      <c r="AC249" s="777"/>
      <c r="AD249" s="956"/>
      <c r="AE249" s="956"/>
      <c r="AF249" s="956"/>
      <c r="AG249" s="956"/>
      <c r="AH249" s="956"/>
      <c r="AI249" s="956"/>
      <c r="AJ249" s="956"/>
    </row>
    <row r="250" spans="1:36" s="938" customFormat="1" ht="15" customHeight="1">
      <c r="A250" s="1277"/>
      <c r="B250" s="1277"/>
      <c r="C250" s="912"/>
      <c r="D250" s="912"/>
      <c r="E250" s="912"/>
      <c r="F250" s="912"/>
      <c r="G250" s="917"/>
      <c r="H250" s="927"/>
      <c r="I250" s="915"/>
      <c r="J250" s="942"/>
      <c r="K250" s="916"/>
      <c r="L250" s="654"/>
      <c r="M250" s="947" t="s">
        <v>17</v>
      </c>
      <c r="N250" s="954"/>
      <c r="O250" s="954"/>
      <c r="P250" s="954"/>
      <c r="Q250" s="954"/>
      <c r="R250" s="954"/>
      <c r="S250" s="954"/>
      <c r="T250" s="954"/>
      <c r="U250" s="953"/>
      <c r="V250" s="954"/>
      <c r="W250" s="634"/>
      <c r="X250" s="956"/>
      <c r="Y250" s="777"/>
      <c r="Z250" s="777" t="str">
        <f t="shared" si="4"/>
        <v>Добавить наименование системы теплоснабжения</v>
      </c>
      <c r="AA250" s="777"/>
      <c r="AB250" s="777"/>
      <c r="AC250" s="777"/>
      <c r="AD250" s="956"/>
      <c r="AE250" s="956"/>
      <c r="AF250" s="956"/>
      <c r="AG250" s="956"/>
      <c r="AH250" s="956"/>
      <c r="AI250" s="956"/>
      <c r="AJ250" s="956"/>
    </row>
    <row r="251" spans="1:36" s="938" customFormat="1" ht="15" customHeight="1">
      <c r="A251" s="1277"/>
      <c r="B251" s="912"/>
      <c r="C251" s="912"/>
      <c r="D251" s="912"/>
      <c r="E251" s="912"/>
      <c r="F251" s="912"/>
      <c r="G251" s="917"/>
      <c r="H251" s="927"/>
      <c r="I251" s="927"/>
      <c r="J251" s="942"/>
      <c r="K251" s="911"/>
      <c r="L251" s="654"/>
      <c r="M251" s="696" t="s">
        <v>18</v>
      </c>
      <c r="N251" s="954"/>
      <c r="O251" s="954"/>
      <c r="P251" s="954"/>
      <c r="Q251" s="954"/>
      <c r="R251" s="954"/>
      <c r="S251" s="954"/>
      <c r="T251" s="954"/>
      <c r="U251" s="953"/>
      <c r="V251" s="954"/>
      <c r="W251" s="634"/>
      <c r="X251" s="956"/>
      <c r="Y251" s="777"/>
      <c r="Z251" s="777" t="str">
        <f t="shared" si="4"/>
        <v>Добавить территорию действия тарифа</v>
      </c>
      <c r="AA251" s="777"/>
      <c r="AB251" s="777"/>
      <c r="AC251" s="777"/>
      <c r="AD251" s="956"/>
      <c r="AE251" s="956"/>
      <c r="AF251" s="956"/>
      <c r="AG251" s="956"/>
      <c r="AH251" s="956"/>
      <c r="AI251" s="956"/>
      <c r="AJ251" s="956"/>
    </row>
    <row r="252" spans="1:36" s="937" customFormat="1" ht="15" customHeight="1">
      <c r="L252" s="462"/>
      <c r="M252" s="699" t="s">
        <v>308</v>
      </c>
      <c r="N252" s="954"/>
      <c r="O252" s="954"/>
      <c r="P252" s="954"/>
      <c r="Q252" s="954"/>
      <c r="R252" s="954"/>
      <c r="S252" s="954"/>
      <c r="T252" s="954"/>
      <c r="U252" s="953"/>
      <c r="V252" s="954"/>
      <c r="W252" s="634"/>
      <c r="X252" s="958"/>
      <c r="Y252" s="958"/>
      <c r="Z252" s="958"/>
      <c r="AA252" s="958"/>
      <c r="AB252" s="958"/>
      <c r="AC252" s="958"/>
      <c r="AD252" s="958"/>
      <c r="AE252" s="958"/>
      <c r="AF252" s="958"/>
      <c r="AG252" s="958"/>
      <c r="AH252" s="958"/>
    </row>
    <row r="253" spans="1:36" s="566" customFormat="1" ht="15" customHeight="1">
      <c r="A253" s="565"/>
      <c r="B253" s="565"/>
      <c r="C253" s="565"/>
      <c r="D253" s="565"/>
      <c r="E253" s="565"/>
      <c r="F253" s="565"/>
      <c r="G253" s="564"/>
      <c r="H253" s="565"/>
      <c r="I253" s="384"/>
      <c r="J253" s="648"/>
      <c r="K253" s="384"/>
      <c r="L253" s="567"/>
      <c r="M253" s="642"/>
      <c r="N253" s="738"/>
      <c r="O253" s="738"/>
      <c r="P253" s="738"/>
      <c r="Q253" s="738"/>
      <c r="R253" s="738"/>
      <c r="S253" s="738"/>
      <c r="T253" s="738"/>
      <c r="U253" s="646"/>
      <c r="V253" s="738"/>
      <c r="W253" s="738"/>
      <c r="X253" s="738"/>
      <c r="Y253" s="738"/>
      <c r="Z253" s="738"/>
      <c r="AA253" s="738"/>
      <c r="AB253" s="646"/>
      <c r="AC253" s="738"/>
      <c r="AD253" s="646"/>
      <c r="AE253" s="565"/>
      <c r="AF253" s="565"/>
      <c r="AG253" s="565"/>
      <c r="AH253" s="565"/>
    </row>
    <row r="254" spans="1:36" s="34" customFormat="1" ht="11.25">
      <c r="A254" s="34" t="s">
        <v>276</v>
      </c>
    </row>
    <row r="255" spans="1:36" ht="11.25"/>
    <row r="256" spans="1:36" s="13" customFormat="1" ht="15" customHeight="1">
      <c r="C256" s="160"/>
      <c r="D256" s="117"/>
      <c r="E256" s="1020"/>
    </row>
    <row r="258" spans="1:24" s="34" customFormat="1" ht="17.100000000000001" customHeight="1">
      <c r="A258" s="34" t="s">
        <v>275</v>
      </c>
    </row>
    <row r="260" spans="1:24" s="35" customFormat="1" ht="17.100000000000001" customHeight="1">
      <c r="A260" s="92"/>
      <c r="B260" s="92"/>
      <c r="C260" s="81"/>
      <c r="D260" s="144"/>
      <c r="E260" s="100">
        <v>1</v>
      </c>
      <c r="F260" s="101"/>
      <c r="G260" s="101"/>
      <c r="H260" s="101"/>
      <c r="I260" s="101"/>
      <c r="J260" s="101"/>
      <c r="K260" s="101"/>
      <c r="L260" s="101"/>
      <c r="M260" s="101"/>
      <c r="N260" s="101"/>
      <c r="O260" s="101"/>
      <c r="P260" s="101"/>
      <c r="Q260" s="101"/>
      <c r="R260" s="102"/>
      <c r="S260" s="102"/>
      <c r="T260" s="102"/>
      <c r="U260" s="103"/>
      <c r="V260" s="103"/>
      <c r="W260" s="103"/>
      <c r="X260" s="104"/>
    </row>
    <row r="262" spans="1:24" s="34" customFormat="1" ht="17.100000000000001" customHeight="1">
      <c r="A262" s="34" t="s">
        <v>276</v>
      </c>
    </row>
    <row r="263" spans="1:24" ht="17.100000000000001" customHeight="1">
      <c r="G263" s="90"/>
      <c r="H263" s="90"/>
    </row>
    <row r="264" spans="1:24" s="35" customFormat="1" ht="17.100000000000001" customHeight="1">
      <c r="A264" s="91"/>
      <c r="B264" s="83"/>
      <c r="C264" s="81"/>
      <c r="D264" s="144"/>
      <c r="E264" s="105" t="s">
        <v>92</v>
      </c>
      <c r="F264" s="101"/>
      <c r="G264" s="101"/>
      <c r="H264" s="101"/>
      <c r="I264" s="101"/>
      <c r="J264" s="102"/>
      <c r="K264" s="102"/>
      <c r="L264" s="102"/>
      <c r="M264" s="103"/>
      <c r="N264" s="103"/>
      <c r="O264" s="103"/>
      <c r="P264" s="104"/>
      <c r="Q264" s="84"/>
      <c r="R264" s="84"/>
      <c r="S264" s="84"/>
      <c r="T264" s="84"/>
      <c r="U264" s="84"/>
      <c r="V264" s="84"/>
      <c r="W264" s="84"/>
      <c r="X264" s="84"/>
    </row>
    <row r="266" spans="1:24" s="34" customFormat="1" ht="17.100000000000001" customHeight="1">
      <c r="A266" s="34" t="s">
        <v>277</v>
      </c>
    </row>
    <row r="267" spans="1:24" ht="17.100000000000001" customHeight="1">
      <c r="G267" s="90"/>
      <c r="H267" s="90"/>
    </row>
    <row r="268" spans="1:24" s="35" customFormat="1" ht="17.100000000000001" customHeight="1">
      <c r="A268" s="91"/>
      <c r="B268" s="83"/>
      <c r="C268" s="81"/>
      <c r="D268" s="144"/>
      <c r="E268" s="105" t="s">
        <v>92</v>
      </c>
      <c r="F268" s="101"/>
      <c r="G268" s="101"/>
      <c r="H268" s="101"/>
      <c r="I268" s="101"/>
      <c r="J268" s="102"/>
      <c r="K268" s="102"/>
      <c r="L268" s="102"/>
      <c r="M268" s="103"/>
      <c r="N268" s="103"/>
      <c r="O268" s="103"/>
      <c r="P268" s="104"/>
      <c r="Q268" s="84"/>
      <c r="R268" s="84"/>
      <c r="S268" s="84"/>
      <c r="T268" s="84"/>
      <c r="U268" s="84"/>
      <c r="V268" s="84"/>
      <c r="W268" s="84"/>
      <c r="X268" s="84"/>
    </row>
    <row r="270" spans="1:24" s="34" customFormat="1" ht="17.100000000000001" customHeight="1">
      <c r="A270" s="34" t="s">
        <v>304</v>
      </c>
      <c r="B270" s="34" t="s">
        <v>305</v>
      </c>
      <c r="C270" s="34" t="s">
        <v>306</v>
      </c>
    </row>
    <row r="272" spans="1:24" s="22" customFormat="1" ht="20.100000000000001" customHeight="1">
      <c r="A272" s="86"/>
      <c r="B272" s="85"/>
      <c r="C272" s="19"/>
      <c r="D272" s="20"/>
      <c r="F272" s="37" t="s">
        <v>80</v>
      </c>
      <c r="G272" s="26"/>
      <c r="I272" s="52"/>
    </row>
    <row r="273" spans="1:9" s="22" customFormat="1" ht="22.5">
      <c r="A273" s="86"/>
      <c r="B273" s="87"/>
      <c r="C273" s="19"/>
      <c r="D273" s="32"/>
      <c r="E273" s="31" t="s">
        <v>76</v>
      </c>
      <c r="F273" s="33"/>
      <c r="G273" s="26"/>
      <c r="I273" s="52"/>
    </row>
    <row r="274" spans="1:9" s="22" customFormat="1" ht="19.5">
      <c r="A274" s="86"/>
      <c r="B274" s="87"/>
      <c r="C274" s="19"/>
      <c r="D274" s="32"/>
      <c r="E274" s="31" t="s">
        <v>77</v>
      </c>
      <c r="F274" s="33"/>
      <c r="G274" s="26"/>
      <c r="I274" s="52"/>
    </row>
    <row r="275" spans="1:9" s="22" customFormat="1" ht="13.5" customHeight="1">
      <c r="A275" s="85"/>
      <c r="B275" s="85"/>
      <c r="C275" s="19"/>
      <c r="D275" s="23"/>
      <c r="E275" s="24"/>
      <c r="F275" s="36"/>
      <c r="G275" s="20"/>
      <c r="I275" s="52"/>
    </row>
    <row r="276" spans="1:9" s="22" customFormat="1" ht="20.100000000000001" customHeight="1">
      <c r="A276" s="86"/>
      <c r="B276" s="85"/>
      <c r="C276" s="19"/>
      <c r="D276" s="20"/>
      <c r="F276" s="37" t="s">
        <v>171</v>
      </c>
      <c r="G276" s="26"/>
      <c r="I276" s="52"/>
    </row>
    <row r="277" spans="1:9" s="22" customFormat="1" ht="22.5">
      <c r="A277" s="86"/>
      <c r="B277" s="87"/>
      <c r="C277" s="19"/>
      <c r="D277" s="32"/>
      <c r="E277" s="38" t="s">
        <v>86</v>
      </c>
      <c r="F277" s="33"/>
      <c r="G277" s="26"/>
      <c r="I277" s="52"/>
    </row>
    <row r="278" spans="1:9" s="22" customFormat="1" ht="22.5">
      <c r="A278" s="86"/>
      <c r="B278" s="87"/>
      <c r="C278" s="19"/>
      <c r="D278" s="32"/>
      <c r="E278" s="38" t="s">
        <v>170</v>
      </c>
      <c r="F278" s="33"/>
      <c r="G278" s="26"/>
      <c r="I278" s="52"/>
    </row>
    <row r="279" spans="1:9" s="22" customFormat="1" ht="13.5" customHeight="1">
      <c r="A279" s="85"/>
      <c r="B279" s="85"/>
      <c r="C279" s="19"/>
      <c r="D279" s="23"/>
      <c r="E279" s="24"/>
      <c r="F279" s="36"/>
      <c r="G279" s="20"/>
      <c r="I279" s="52"/>
    </row>
    <row r="280" spans="1:9" s="22" customFormat="1" ht="20.100000000000001" customHeight="1">
      <c r="A280" s="86"/>
      <c r="B280" s="85"/>
      <c r="C280" s="19"/>
      <c r="D280" s="20"/>
      <c r="F280" s="37" t="s">
        <v>172</v>
      </c>
      <c r="G280" s="26"/>
      <c r="I280" s="52"/>
    </row>
    <row r="281" spans="1:9" s="22" customFormat="1" ht="22.5">
      <c r="A281" s="86"/>
      <c r="B281" s="87"/>
      <c r="C281" s="19"/>
      <c r="D281" s="32"/>
      <c r="E281" s="38" t="s">
        <v>86</v>
      </c>
      <c r="F281" s="33"/>
      <c r="G281" s="26"/>
      <c r="I281" s="52"/>
    </row>
    <row r="282" spans="1:9" s="22" customFormat="1" ht="22.5">
      <c r="A282" s="86"/>
      <c r="B282" s="87"/>
      <c r="C282" s="19"/>
      <c r="D282" s="32"/>
      <c r="E282" s="38" t="s">
        <v>170</v>
      </c>
      <c r="F282" s="33"/>
      <c r="G282" s="26"/>
      <c r="I282" s="52"/>
    </row>
    <row r="283" spans="1:9" s="22" customFormat="1" ht="13.5" customHeight="1">
      <c r="A283" s="85"/>
      <c r="B283" s="85"/>
      <c r="C283" s="19"/>
      <c r="D283" s="23"/>
      <c r="E283" s="24"/>
      <c r="F283" s="36"/>
      <c r="G283" s="20"/>
      <c r="I283" s="52"/>
    </row>
    <row r="284" spans="1:9" s="22" customFormat="1" ht="20.100000000000001" customHeight="1">
      <c r="A284" s="86"/>
      <c r="B284" s="85"/>
      <c r="C284" s="19"/>
      <c r="D284" s="20"/>
      <c r="F284" s="37" t="s">
        <v>173</v>
      </c>
      <c r="G284" s="26"/>
      <c r="I284" s="52"/>
    </row>
    <row r="285" spans="1:9" s="22" customFormat="1" ht="22.5">
      <c r="A285" s="86"/>
      <c r="B285" s="87"/>
      <c r="C285" s="19"/>
      <c r="D285" s="32"/>
      <c r="E285" s="31" t="s">
        <v>86</v>
      </c>
      <c r="F285" s="33"/>
      <c r="G285" s="26"/>
      <c r="I285" s="52"/>
    </row>
    <row r="286" spans="1:9" s="22" customFormat="1" ht="19.5">
      <c r="A286" s="86"/>
      <c r="B286" s="87"/>
      <c r="C286" s="19"/>
      <c r="D286" s="32"/>
      <c r="E286" s="31" t="s">
        <v>87</v>
      </c>
      <c r="F286" s="33"/>
      <c r="G286" s="26"/>
      <c r="I286" s="52"/>
    </row>
    <row r="287" spans="1:9" s="22" customFormat="1" ht="22.5">
      <c r="A287" s="86"/>
      <c r="B287" s="87"/>
      <c r="C287" s="19"/>
      <c r="D287" s="32"/>
      <c r="E287" s="38" t="s">
        <v>170</v>
      </c>
      <c r="F287" s="33"/>
      <c r="G287" s="26"/>
      <c r="I287" s="52"/>
    </row>
    <row r="288" spans="1:9" s="22" customFormat="1" ht="19.5">
      <c r="A288" s="86"/>
      <c r="B288" s="87"/>
      <c r="C288" s="19"/>
      <c r="D288" s="32"/>
      <c r="E288" s="31" t="s">
        <v>88</v>
      </c>
      <c r="F288" s="33"/>
      <c r="G288" s="26"/>
      <c r="I288" s="52"/>
    </row>
    <row r="290" spans="1:83" s="34" customFormat="1" ht="17.100000000000001" customHeight="1">
      <c r="A290" s="34" t="s">
        <v>325</v>
      </c>
    </row>
    <row r="292" spans="1:83" s="121" customFormat="1" ht="14.25">
      <c r="A292" s="178" t="s">
        <v>49</v>
      </c>
      <c r="B292" s="129" t="s">
        <v>252</v>
      </c>
      <c r="C292" s="130"/>
      <c r="D292" s="132"/>
      <c r="E292" s="417"/>
      <c r="F292" s="1033"/>
      <c r="G292" s="1033"/>
      <c r="H292" s="1033"/>
      <c r="I292" s="1038"/>
      <c r="J292" s="294"/>
      <c r="K292" s="295"/>
      <c r="M292" s="422" t="str">
        <f>IF(ISERROR(INDEX(kind_of_nameforms,MATCH(E292,kind_of_forms,0),1)),"",INDEX(kind_of_nameforms,MATCH(E292,kind_of_forms,0),1))</f>
        <v/>
      </c>
    </row>
    <row r="295" spans="1:83" s="253" customFormat="1" ht="15">
      <c r="A295" s="34" t="s">
        <v>402</v>
      </c>
      <c r="B295" s="34"/>
      <c r="C295" s="34"/>
      <c r="D295" s="34"/>
      <c r="E295" s="34"/>
      <c r="F295" s="34"/>
      <c r="G295" s="34"/>
      <c r="H295" s="34"/>
      <c r="I295" s="34"/>
      <c r="J295" s="34"/>
      <c r="K295" s="34"/>
      <c r="L295" s="34"/>
      <c r="M295" s="34"/>
      <c r="N295" s="34"/>
      <c r="O295" s="34"/>
      <c r="P295" s="34"/>
      <c r="Q295" s="34"/>
      <c r="R295" s="34"/>
      <c r="S295" s="34"/>
      <c r="T295" s="34"/>
      <c r="U295" s="252"/>
      <c r="V295" s="34"/>
      <c r="W295" s="34"/>
    </row>
    <row r="296" spans="1:83" s="253" customFormat="1" ht="15">
      <c r="D296" s="335"/>
      <c r="E296" s="335"/>
      <c r="F296" s="335"/>
      <c r="G296" s="335"/>
      <c r="H296" s="335"/>
      <c r="I296" s="335"/>
      <c r="J296" s="335"/>
      <c r="K296" s="335"/>
      <c r="L296" s="335"/>
      <c r="U296" s="254"/>
    </row>
    <row r="297" spans="1:83" s="257" customFormat="1" ht="15" customHeight="1">
      <c r="A297" s="84"/>
      <c r="B297" s="179" t="s">
        <v>403</v>
      </c>
      <c r="C297" s="1389"/>
      <c r="D297" s="1232">
        <v>1</v>
      </c>
      <c r="E297" s="1279"/>
      <c r="F297" s="329"/>
      <c r="G297" s="181">
        <v>0</v>
      </c>
      <c r="H297" s="334"/>
      <c r="I297" s="242"/>
      <c r="J297" s="371" t="s">
        <v>496</v>
      </c>
      <c r="K297" s="148"/>
      <c r="L297" s="258"/>
      <c r="M297" s="204" t="e">
        <f ca="1">mergeValue(H297)</f>
        <v>#NAME?</v>
      </c>
      <c r="N297" s="194"/>
      <c r="O297" s="194"/>
      <c r="P297" s="204" t="str">
        <f>IF(ISERROR(MATCH(Q297,MODesc,0)),"n","y")</f>
        <v>n</v>
      </c>
      <c r="Q297" s="194"/>
      <c r="R297" s="204" t="str">
        <f>K297&amp;"("&amp;L297&amp;")"</f>
        <v>()</v>
      </c>
      <c r="S297" s="179"/>
      <c r="T297" s="179"/>
      <c r="U297" s="240"/>
      <c r="V297" s="179"/>
      <c r="W297" s="179"/>
      <c r="X297" s="179"/>
      <c r="Y297" s="256"/>
      <c r="Z297" s="256"/>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56"/>
      <c r="BW297" s="256"/>
      <c r="BX297" s="256"/>
      <c r="BY297" s="256"/>
      <c r="BZ297" s="256"/>
      <c r="CA297" s="256"/>
      <c r="CB297" s="256"/>
      <c r="CC297" s="256"/>
      <c r="CD297" s="256"/>
      <c r="CE297" s="256"/>
    </row>
    <row r="298" spans="1:83" s="257" customFormat="1" ht="15" customHeight="1">
      <c r="A298" s="84"/>
      <c r="B298" s="84"/>
      <c r="C298" s="1389"/>
      <c r="D298" s="1232"/>
      <c r="E298" s="1279"/>
      <c r="F298" s="242"/>
      <c r="G298" s="243"/>
      <c r="H298" s="148" t="s">
        <v>401</v>
      </c>
      <c r="I298" s="243"/>
      <c r="J298" s="243"/>
      <c r="K298" s="259"/>
      <c r="L298" s="258"/>
      <c r="M298" s="194"/>
      <c r="N298" s="194"/>
      <c r="O298" s="194"/>
      <c r="P298" s="194"/>
      <c r="Q298" s="204"/>
      <c r="R298" s="194"/>
      <c r="S298" s="179"/>
      <c r="T298" s="179"/>
      <c r="U298" s="240"/>
      <c r="V298" s="179"/>
      <c r="W298" s="179"/>
      <c r="X298" s="179"/>
      <c r="Y298" s="256"/>
      <c r="Z298" s="256"/>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219"/>
      <c r="BK298" s="219"/>
      <c r="BL298" s="219"/>
      <c r="BM298" s="219"/>
      <c r="BN298" s="219"/>
      <c r="BO298" s="219"/>
      <c r="BP298" s="219"/>
      <c r="BQ298" s="219"/>
      <c r="BR298" s="219"/>
      <c r="BS298" s="219"/>
      <c r="BT298" s="219"/>
      <c r="BU298" s="219"/>
      <c r="BV298" s="256"/>
      <c r="BW298" s="256"/>
      <c r="BX298" s="256"/>
      <c r="BY298" s="256"/>
      <c r="BZ298" s="256"/>
      <c r="CA298" s="256"/>
      <c r="CB298" s="256"/>
      <c r="CC298" s="256"/>
      <c r="CD298" s="256"/>
      <c r="CE298" s="256"/>
    </row>
    <row r="299" spans="1:83" s="253" customFormat="1" ht="15">
      <c r="Q299" s="260"/>
      <c r="U299" s="254"/>
    </row>
    <row r="300" spans="1:83" s="253" customFormat="1" ht="15">
      <c r="A300" s="34" t="s">
        <v>404</v>
      </c>
      <c r="B300" s="34"/>
      <c r="C300" s="34"/>
      <c r="D300" s="34"/>
      <c r="E300" s="34"/>
      <c r="F300" s="34"/>
      <c r="G300" s="34"/>
      <c r="H300" s="34"/>
      <c r="I300" s="34"/>
      <c r="J300" s="34"/>
      <c r="K300" s="34"/>
      <c r="L300" s="34"/>
      <c r="M300" s="34"/>
      <c r="N300" s="34"/>
      <c r="O300" s="34"/>
      <c r="P300" s="34"/>
      <c r="Q300" s="261"/>
      <c r="R300" s="34"/>
      <c r="S300" s="34"/>
      <c r="T300" s="34"/>
      <c r="U300" s="252"/>
      <c r="V300" s="34"/>
      <c r="W300" s="34"/>
    </row>
    <row r="301" spans="1:83" s="253" customFormat="1" ht="15">
      <c r="F301" s="335"/>
      <c r="G301" s="335"/>
      <c r="H301" s="335"/>
      <c r="I301" s="335"/>
      <c r="J301" s="335"/>
      <c r="K301" s="335"/>
      <c r="L301" s="335"/>
      <c r="Q301" s="260"/>
      <c r="U301" s="254"/>
    </row>
    <row r="302" spans="1:83" s="257" customFormat="1" ht="15" customHeight="1">
      <c r="A302" s="84"/>
      <c r="B302" s="179" t="s">
        <v>403</v>
      </c>
      <c r="C302" s="1390"/>
      <c r="D302" s="241"/>
      <c r="E302" s="424"/>
      <c r="F302" s="1391"/>
      <c r="G302" s="1232">
        <v>0</v>
      </c>
      <c r="H302" s="1234"/>
      <c r="I302" s="242"/>
      <c r="J302" s="371" t="s">
        <v>496</v>
      </c>
      <c r="K302" s="148"/>
      <c r="L302" s="258"/>
      <c r="M302" s="204" t="e">
        <f ca="1">mergeValue(H302)</f>
        <v>#NAME?</v>
      </c>
      <c r="N302" s="194"/>
      <c r="O302" s="194"/>
      <c r="P302" s="194"/>
      <c r="Q302" s="194"/>
      <c r="R302" s="204" t="str">
        <f>K302&amp;"("&amp;L302&amp;")"</f>
        <v>()</v>
      </c>
      <c r="S302" s="179"/>
      <c r="T302" s="179"/>
      <c r="U302" s="240"/>
      <c r="V302" s="179"/>
      <c r="W302" s="179"/>
      <c r="X302" s="179"/>
      <c r="Y302" s="256"/>
      <c r="Z302" s="256"/>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c r="BS302" s="219"/>
      <c r="BT302" s="219"/>
      <c r="BU302" s="219"/>
      <c r="BV302" s="256"/>
      <c r="BW302" s="256"/>
      <c r="BX302" s="256"/>
      <c r="BY302" s="256"/>
      <c r="BZ302" s="256"/>
      <c r="CA302" s="256"/>
      <c r="CB302" s="256"/>
      <c r="CC302" s="256"/>
      <c r="CD302" s="256"/>
      <c r="CE302" s="256"/>
    </row>
    <row r="303" spans="1:83" s="257" customFormat="1" ht="15" customHeight="1">
      <c r="A303" s="84"/>
      <c r="B303" s="84"/>
      <c r="C303" s="1390"/>
      <c r="D303" s="241"/>
      <c r="E303" s="424"/>
      <c r="F303" s="1391"/>
      <c r="G303" s="1232"/>
      <c r="H303" s="1234"/>
      <c r="I303" s="243"/>
      <c r="J303" s="243"/>
      <c r="K303" s="148" t="s">
        <v>4</v>
      </c>
      <c r="L303" s="258"/>
      <c r="M303" s="194"/>
      <c r="N303" s="194"/>
      <c r="O303" s="194"/>
      <c r="P303" s="194"/>
      <c r="Q303" s="204"/>
      <c r="R303" s="194"/>
      <c r="S303" s="179"/>
      <c r="T303" s="179"/>
      <c r="U303" s="240"/>
      <c r="V303" s="179"/>
      <c r="W303" s="179"/>
      <c r="X303" s="179"/>
      <c r="Y303" s="256"/>
      <c r="Z303" s="256"/>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9"/>
      <c r="BK303" s="219"/>
      <c r="BL303" s="219"/>
      <c r="BM303" s="219"/>
      <c r="BN303" s="219"/>
      <c r="BO303" s="219"/>
      <c r="BP303" s="219"/>
      <c r="BQ303" s="219"/>
      <c r="BR303" s="219"/>
      <c r="BS303" s="219"/>
      <c r="BT303" s="219"/>
      <c r="BU303" s="219"/>
      <c r="BV303" s="256"/>
      <c r="BW303" s="256"/>
      <c r="BX303" s="256"/>
      <c r="BY303" s="256"/>
      <c r="BZ303" s="256"/>
      <c r="CA303" s="256"/>
      <c r="CB303" s="256"/>
      <c r="CC303" s="256"/>
      <c r="CD303" s="256"/>
      <c r="CE303" s="256"/>
    </row>
    <row r="304" spans="1:83" s="253" customFormat="1" ht="15">
      <c r="Q304" s="260"/>
      <c r="U304" s="254"/>
    </row>
    <row r="305" spans="1:83" s="253" customFormat="1" ht="15">
      <c r="A305" s="34" t="s">
        <v>405</v>
      </c>
      <c r="B305" s="34"/>
      <c r="C305" s="34"/>
      <c r="D305" s="34"/>
      <c r="E305" s="34"/>
      <c r="F305" s="34"/>
      <c r="G305" s="34"/>
      <c r="H305" s="34"/>
      <c r="I305" s="34"/>
      <c r="J305" s="34"/>
      <c r="K305" s="34"/>
      <c r="L305" s="34"/>
      <c r="M305" s="34"/>
      <c r="N305" s="34"/>
      <c r="O305" s="34"/>
      <c r="P305" s="34"/>
      <c r="Q305" s="261"/>
      <c r="R305" s="34"/>
      <c r="S305" s="34"/>
      <c r="T305" s="34"/>
      <c r="U305" s="252"/>
      <c r="V305" s="34"/>
      <c r="W305" s="34"/>
    </row>
    <row r="306" spans="1:83" s="253" customFormat="1" ht="15">
      <c r="Q306" s="260"/>
      <c r="U306" s="254"/>
    </row>
    <row r="307" spans="1:83" s="257" customFormat="1" ht="15" customHeight="1">
      <c r="A307" s="84"/>
      <c r="B307" s="179" t="s">
        <v>403</v>
      </c>
      <c r="C307" s="375"/>
      <c r="D307" s="253"/>
      <c r="E307" s="425"/>
      <c r="F307" s="253"/>
      <c r="G307" s="253"/>
      <c r="H307" s="253"/>
      <c r="I307" s="213"/>
      <c r="J307" s="181">
        <v>0</v>
      </c>
      <c r="K307" s="374"/>
      <c r="L307" s="239"/>
      <c r="M307" s="204" t="e">
        <f ca="1">mergeValue(H307)</f>
        <v>#NAME?</v>
      </c>
      <c r="N307" s="194"/>
      <c r="O307" s="194"/>
      <c r="P307" s="194"/>
      <c r="Q307" s="194"/>
      <c r="R307" s="204" t="str">
        <f>K307&amp;" ("&amp;L307&amp;")"</f>
        <v xml:space="preserve"> ()</v>
      </c>
      <c r="S307" s="179"/>
      <c r="T307" s="179"/>
      <c r="U307" s="240"/>
      <c r="V307" s="179"/>
      <c r="W307" s="179"/>
      <c r="X307" s="179"/>
      <c r="Y307" s="256"/>
      <c r="Z307" s="256"/>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219"/>
      <c r="BK307" s="219"/>
      <c r="BL307" s="219"/>
      <c r="BM307" s="219"/>
      <c r="BN307" s="219"/>
      <c r="BO307" s="219"/>
      <c r="BP307" s="219"/>
      <c r="BQ307" s="219"/>
      <c r="BR307" s="219"/>
      <c r="BS307" s="219"/>
      <c r="BT307" s="219"/>
      <c r="BU307" s="219"/>
      <c r="BV307" s="256"/>
      <c r="BW307" s="256"/>
      <c r="BX307" s="256"/>
      <c r="BY307" s="256"/>
      <c r="BZ307" s="256"/>
      <c r="CA307" s="256"/>
      <c r="CB307" s="256"/>
      <c r="CC307" s="256"/>
      <c r="CD307" s="256"/>
      <c r="CE307" s="256"/>
    </row>
    <row r="309" spans="1:83" ht="11.25"/>
    <row r="310" spans="1:83" s="34" customFormat="1" ht="11.25">
      <c r="A310" s="34" t="s">
        <v>444</v>
      </c>
    </row>
    <row r="311" spans="1:83" ht="11.25"/>
    <row r="312" spans="1:83" s="35" customFormat="1" ht="20.100000000000001" customHeight="1">
      <c r="A312" s="91"/>
      <c r="B312" s="179"/>
      <c r="C312" s="81"/>
      <c r="D312" s="180"/>
      <c r="E312" s="280"/>
      <c r="F312" s="278"/>
      <c r="G312" s="281"/>
      <c r="I312" s="204"/>
      <c r="J312" s="204"/>
    </row>
    <row r="313" spans="1:83" ht="11.25"/>
    <row r="314" spans="1:83" ht="11.25"/>
    <row r="315" spans="1:83" s="34" customFormat="1" ht="11.25">
      <c r="A315" s="34" t="s">
        <v>450</v>
      </c>
    </row>
    <row r="316" spans="1:83" ht="11.25"/>
    <row r="317" spans="1:83" s="35" customFormat="1" ht="20.100000000000001" customHeight="1">
      <c r="A317" s="277"/>
      <c r="B317" s="179"/>
      <c r="C317" s="81"/>
      <c r="D317" s="180"/>
      <c r="E317" s="283"/>
      <c r="F317" s="282" t="s">
        <v>449</v>
      </c>
      <c r="G317" s="282" t="s">
        <v>449</v>
      </c>
      <c r="H317" s="294"/>
      <c r="I317" s="204"/>
      <c r="K317" s="204"/>
      <c r="L317" s="204"/>
    </row>
    <row r="318" spans="1:83" ht="11.25"/>
    <row r="319" spans="1:83" ht="11.25"/>
    <row r="320" spans="1:83" s="34" customFormat="1" ht="11.25">
      <c r="A320" s="34" t="s">
        <v>451</v>
      </c>
    </row>
    <row r="321" spans="1:12" ht="11.25"/>
    <row r="322" spans="1:12" s="35" customFormat="1" ht="20.100000000000001" customHeight="1">
      <c r="A322" s="277"/>
      <c r="B322" s="179"/>
      <c r="C322" s="81"/>
      <c r="D322" s="180"/>
      <c r="E322" s="283"/>
      <c r="F322" s="282" t="s">
        <v>449</v>
      </c>
      <c r="G322" s="388"/>
      <c r="H322" s="282" t="s">
        <v>449</v>
      </c>
      <c r="I322" s="204"/>
      <c r="K322" s="204"/>
      <c r="L322" s="204"/>
    </row>
    <row r="323" spans="1:12" ht="11.25"/>
    <row r="324" spans="1:12" ht="11.25"/>
    <row r="325" spans="1:12" s="34" customFormat="1" ht="11.25">
      <c r="A325" s="34" t="s">
        <v>452</v>
      </c>
    </row>
    <row r="326" spans="1:12" ht="11.25"/>
    <row r="327" spans="1:12" s="35" customFormat="1" ht="20.100000000000001" customHeight="1">
      <c r="A327" s="277"/>
      <c r="B327" s="179"/>
      <c r="C327" s="81"/>
      <c r="D327" s="180"/>
      <c r="E327" s="284">
        <f>E326</f>
        <v>0</v>
      </c>
      <c r="F327" s="282" t="s">
        <v>449</v>
      </c>
      <c r="G327" s="388"/>
      <c r="H327" s="282" t="s">
        <v>449</v>
      </c>
      <c r="I327" s="204"/>
      <c r="K327" s="204"/>
      <c r="L327" s="204"/>
    </row>
    <row r="328" spans="1:12" s="35" customFormat="1" ht="14.25">
      <c r="A328" s="277"/>
      <c r="B328" s="179"/>
      <c r="C328" s="81"/>
      <c r="D328" s="95"/>
      <c r="E328" s="285"/>
      <c r="F328" s="286"/>
      <c r="G328"/>
      <c r="H328" s="286"/>
      <c r="I328" s="204"/>
      <c r="K328" s="204"/>
      <c r="L328" s="204"/>
    </row>
    <row r="330" spans="1:12" s="34" customFormat="1" ht="11.25">
      <c r="A330" s="34" t="s">
        <v>453</v>
      </c>
    </row>
    <row r="331" spans="1:12" ht="11.25"/>
    <row r="332" spans="1:12" s="35" customFormat="1" ht="20.100000000000001" customHeight="1">
      <c r="A332" s="277"/>
      <c r="B332" s="179"/>
      <c r="C332" s="81"/>
      <c r="D332" s="180"/>
      <c r="E332" s="284">
        <f>E331</f>
        <v>0</v>
      </c>
      <c r="F332" s="282" t="s">
        <v>449</v>
      </c>
      <c r="G332" s="287"/>
      <c r="H332" s="282" t="s">
        <v>449</v>
      </c>
      <c r="I332" s="204"/>
      <c r="K332" s="204"/>
      <c r="L332" s="204"/>
    </row>
    <row r="335" spans="1:12" s="34" customFormat="1" ht="17.100000000000001" customHeight="1">
      <c r="A335" s="34" t="s">
        <v>484</v>
      </c>
    </row>
    <row r="337" spans="1:83" s="182" customFormat="1" ht="409.5">
      <c r="A337" s="1275">
        <v>1</v>
      </c>
      <c r="B337" s="206"/>
      <c r="C337" s="206"/>
      <c r="D337" s="206"/>
      <c r="F337" s="313" t="e">
        <f ca="1">"2." &amp;mergeValue(A337)</f>
        <v>#NAME?</v>
      </c>
      <c r="G337" s="389" t="s">
        <v>473</v>
      </c>
      <c r="H337" s="297"/>
      <c r="I337" s="188" t="s">
        <v>568</v>
      </c>
      <c r="J337" s="312"/>
      <c r="K337" s="206"/>
      <c r="L337" s="206"/>
      <c r="M337" s="206"/>
      <c r="N337" s="206"/>
      <c r="O337" s="206"/>
      <c r="P337" s="206"/>
      <c r="Q337" s="206"/>
      <c r="R337" s="206"/>
      <c r="S337" s="206"/>
      <c r="T337" s="206"/>
    </row>
    <row r="338" spans="1:83" s="182" customFormat="1" ht="90">
      <c r="A338" s="1275"/>
      <c r="B338" s="206"/>
      <c r="C338" s="206"/>
      <c r="D338" s="206"/>
      <c r="F338" s="313" t="e">
        <f ca="1">"3." &amp;mergeValue(A338)</f>
        <v>#NAME?</v>
      </c>
      <c r="G338" s="389" t="s">
        <v>474</v>
      </c>
      <c r="H338" s="297"/>
      <c r="I338" s="188" t="s">
        <v>566</v>
      </c>
      <c r="J338" s="312"/>
      <c r="K338" s="206"/>
      <c r="L338" s="206"/>
      <c r="M338" s="206"/>
      <c r="N338" s="206"/>
      <c r="O338" s="206"/>
      <c r="P338" s="206"/>
      <c r="Q338" s="206"/>
      <c r="R338" s="206"/>
      <c r="S338" s="206"/>
      <c r="T338" s="206"/>
    </row>
    <row r="339" spans="1:83" s="182" customFormat="1" ht="45">
      <c r="A339" s="1275"/>
      <c r="B339" s="206"/>
      <c r="C339" s="206"/>
      <c r="D339" s="206"/>
      <c r="F339" s="313" t="e">
        <f ca="1">"4."&amp;mergeValue(A339)</f>
        <v>#NAME?</v>
      </c>
      <c r="G339" s="389" t="s">
        <v>475</v>
      </c>
      <c r="H339" s="298" t="s">
        <v>449</v>
      </c>
      <c r="I339" s="188"/>
      <c r="J339" s="312"/>
      <c r="K339" s="206"/>
      <c r="L339" s="206"/>
      <c r="M339" s="206"/>
      <c r="N339" s="206"/>
      <c r="O339" s="206"/>
      <c r="P339" s="206"/>
      <c r="Q339" s="206"/>
      <c r="R339" s="206"/>
      <c r="S339" s="206"/>
      <c r="T339" s="206"/>
    </row>
    <row r="340" spans="1:83" s="182" customFormat="1" ht="101.25">
      <c r="A340" s="1275"/>
      <c r="B340" s="1275">
        <v>1</v>
      </c>
      <c r="C340" s="319"/>
      <c r="D340" s="319"/>
      <c r="F340" s="313" t="e">
        <f ca="1">"4."&amp;mergeValue(A340) &amp;"."&amp;mergeValue(B340)</f>
        <v>#NAME?</v>
      </c>
      <c r="G340" s="304" t="s">
        <v>570</v>
      </c>
      <c r="H340" s="297" t="str">
        <f>IF(region_name="","",region_name)</f>
        <v>Республика Татарстан</v>
      </c>
      <c r="I340" s="188" t="s">
        <v>478</v>
      </c>
      <c r="J340" s="312"/>
      <c r="K340" s="206"/>
      <c r="L340" s="206"/>
      <c r="M340" s="206"/>
      <c r="N340" s="206"/>
      <c r="O340" s="206"/>
      <c r="P340" s="206"/>
      <c r="Q340" s="206"/>
      <c r="R340" s="206"/>
      <c r="S340" s="206"/>
      <c r="T340" s="206"/>
    </row>
    <row r="341" spans="1:83" s="182" customFormat="1" ht="191.25">
      <c r="A341" s="1275"/>
      <c r="B341" s="1275"/>
      <c r="C341" s="1275">
        <v>1</v>
      </c>
      <c r="D341" s="319"/>
      <c r="F341" s="313" t="e">
        <f ca="1">"4."&amp;mergeValue(A341) &amp;"."&amp;mergeValue(B341)&amp;"."&amp;mergeValue(C341)</f>
        <v>#NAME?</v>
      </c>
      <c r="G341" s="318" t="s">
        <v>476</v>
      </c>
      <c r="H341" s="297"/>
      <c r="I341" s="188" t="s">
        <v>479</v>
      </c>
      <c r="J341" s="312"/>
      <c r="K341" s="206"/>
      <c r="L341" s="206"/>
      <c r="M341" s="206"/>
      <c r="N341" s="206"/>
      <c r="O341" s="206"/>
      <c r="P341" s="206"/>
      <c r="Q341" s="206"/>
      <c r="R341" s="206"/>
      <c r="S341" s="206"/>
      <c r="T341" s="206"/>
    </row>
    <row r="342" spans="1:83" s="182" customFormat="1" ht="33.75" customHeight="1">
      <c r="A342" s="1275"/>
      <c r="B342" s="1275"/>
      <c r="C342" s="1275"/>
      <c r="D342" s="319">
        <v>1</v>
      </c>
      <c r="F342" s="313" t="e">
        <f ca="1">"4."&amp;mergeValue(A342) &amp;"."&amp;mergeValue(B342)&amp;"."&amp;mergeValue(C342)&amp;"."&amp;mergeValue(D342)</f>
        <v>#NAME?</v>
      </c>
      <c r="G342" s="392" t="s">
        <v>477</v>
      </c>
      <c r="H342" s="297"/>
      <c r="I342" s="1276" t="s">
        <v>569</v>
      </c>
      <c r="J342" s="312"/>
      <c r="K342" s="206"/>
      <c r="L342" s="206"/>
      <c r="M342" s="206"/>
      <c r="N342" s="206"/>
      <c r="O342" s="206"/>
      <c r="P342" s="206"/>
      <c r="Q342" s="206"/>
      <c r="R342" s="206"/>
      <c r="S342" s="206"/>
      <c r="T342" s="206"/>
    </row>
    <row r="343" spans="1:83" s="182" customFormat="1" ht="18.75">
      <c r="A343" s="1275"/>
      <c r="B343" s="1275"/>
      <c r="C343" s="1275"/>
      <c r="D343" s="319"/>
      <c r="F343" s="396"/>
      <c r="G343" s="397" t="s">
        <v>4</v>
      </c>
      <c r="H343" s="398"/>
      <c r="I343" s="1276"/>
      <c r="J343" s="312"/>
      <c r="K343" s="206"/>
      <c r="L343" s="206"/>
      <c r="M343" s="206"/>
      <c r="N343" s="206"/>
      <c r="O343" s="206"/>
      <c r="P343" s="206"/>
      <c r="Q343" s="206"/>
      <c r="R343" s="206"/>
      <c r="S343" s="206"/>
      <c r="T343" s="206"/>
    </row>
    <row r="344" spans="1:83" s="182" customFormat="1" ht="18.75">
      <c r="A344" s="1275"/>
      <c r="B344" s="1275"/>
      <c r="C344" s="319"/>
      <c r="D344" s="319"/>
      <c r="F344" s="315"/>
      <c r="G344" s="142" t="s">
        <v>401</v>
      </c>
      <c r="H344" s="316"/>
      <c r="I344" s="317"/>
      <c r="J344" s="312"/>
      <c r="K344" s="206"/>
      <c r="L344" s="206"/>
      <c r="M344" s="206"/>
      <c r="N344" s="206"/>
      <c r="O344" s="206"/>
      <c r="P344" s="206"/>
      <c r="Q344" s="206"/>
      <c r="R344" s="206"/>
      <c r="S344" s="206"/>
      <c r="T344" s="206"/>
    </row>
    <row r="345" spans="1:83" s="182" customFormat="1" ht="18.75">
      <c r="A345" s="1275"/>
      <c r="B345" s="206"/>
      <c r="C345" s="206"/>
      <c r="D345" s="206"/>
      <c r="F345" s="315"/>
      <c r="G345" s="148" t="s">
        <v>483</v>
      </c>
      <c r="H345" s="316"/>
      <c r="I345" s="317"/>
      <c r="J345" s="312"/>
      <c r="K345" s="206"/>
      <c r="L345" s="206"/>
      <c r="M345" s="206"/>
      <c r="N345" s="206"/>
      <c r="O345" s="206"/>
      <c r="P345" s="206"/>
      <c r="Q345" s="206"/>
      <c r="R345" s="206"/>
      <c r="S345" s="206"/>
      <c r="T345" s="206"/>
    </row>
    <row r="346" spans="1:83" s="182" customFormat="1" ht="18.75">
      <c r="A346" s="206"/>
      <c r="B346" s="206"/>
      <c r="C346" s="206"/>
      <c r="D346" s="206"/>
      <c r="F346" s="315"/>
      <c r="G346" s="158" t="s">
        <v>482</v>
      </c>
      <c r="H346" s="316"/>
      <c r="I346" s="317"/>
      <c r="J346" s="312"/>
      <c r="K346" s="206"/>
      <c r="L346" s="206"/>
      <c r="M346" s="206"/>
      <c r="N346" s="206"/>
      <c r="O346" s="206"/>
      <c r="P346" s="206"/>
      <c r="Q346" s="206"/>
      <c r="R346" s="206"/>
      <c r="S346" s="206"/>
      <c r="T346" s="206"/>
    </row>
    <row r="349" spans="1:83" s="1071" customFormat="1" ht="17.100000000000001" customHeight="1">
      <c r="A349" s="1073" t="s">
        <v>701</v>
      </c>
      <c r="B349" s="1073"/>
      <c r="C349" s="1073"/>
      <c r="D349" s="1073"/>
      <c r="E349" s="1073"/>
      <c r="F349" s="1073"/>
      <c r="G349" s="1073"/>
      <c r="H349" s="1073"/>
      <c r="I349" s="1073"/>
      <c r="J349" s="1073"/>
      <c r="K349" s="1073"/>
      <c r="L349" s="1073"/>
      <c r="M349" s="1073"/>
      <c r="N349" s="1073"/>
      <c r="O349" s="1073"/>
      <c r="P349" s="1073"/>
      <c r="Q349" s="1073"/>
      <c r="R349" s="1073"/>
      <c r="S349" s="1073"/>
      <c r="T349" s="1073"/>
      <c r="U349" s="1073"/>
      <c r="V349" s="1073"/>
      <c r="W349" s="1073"/>
      <c r="X349" s="1073"/>
      <c r="Y349" s="1073"/>
      <c r="Z349" s="1073"/>
      <c r="AA349" s="1073"/>
      <c r="AB349" s="1073"/>
      <c r="AC349" s="1073"/>
      <c r="AD349" s="1073"/>
      <c r="AE349" s="1073"/>
      <c r="AF349" s="1073"/>
      <c r="AG349" s="1073"/>
      <c r="AH349" s="1073"/>
      <c r="AI349" s="1073"/>
      <c r="AJ349" s="1073"/>
      <c r="AK349" s="1073"/>
      <c r="AL349" s="1073"/>
      <c r="AM349" s="1073"/>
      <c r="AN349" s="1073"/>
      <c r="AO349" s="1073"/>
      <c r="AP349" s="1073"/>
      <c r="AQ349" s="1073"/>
      <c r="AR349" s="1073"/>
      <c r="AS349" s="1073"/>
      <c r="AT349" s="1073"/>
      <c r="AU349" s="1073"/>
      <c r="AV349" s="1073"/>
      <c r="AW349" s="1073"/>
      <c r="AX349" s="1073"/>
      <c r="AY349" s="1073"/>
      <c r="AZ349" s="1073"/>
      <c r="BA349" s="1073"/>
      <c r="BB349" s="1073"/>
      <c r="BC349" s="1073"/>
      <c r="BD349" s="1073"/>
      <c r="BE349" s="1073"/>
      <c r="BF349" s="1073"/>
      <c r="BG349" s="1073"/>
      <c r="BH349" s="1073"/>
      <c r="BI349" s="1073"/>
      <c r="BJ349" s="1073"/>
      <c r="BK349" s="1073"/>
      <c r="BL349" s="1073"/>
      <c r="BM349" s="1073"/>
      <c r="BN349" s="1073"/>
      <c r="BO349" s="1073"/>
      <c r="BP349" s="1073"/>
      <c r="BQ349" s="1073"/>
      <c r="BR349" s="1073"/>
      <c r="BS349" s="1073"/>
      <c r="BT349" s="1073"/>
      <c r="BU349" s="1073"/>
      <c r="BV349" s="1073"/>
      <c r="BW349" s="1073"/>
      <c r="BX349" s="1073"/>
      <c r="BY349" s="1073"/>
      <c r="BZ349" s="1073"/>
      <c r="CA349" s="1073"/>
      <c r="CB349" s="1073"/>
      <c r="CC349" s="1073"/>
      <c r="CD349" s="1073"/>
      <c r="CE349" s="1073"/>
    </row>
    <row r="350" spans="1:83" s="1071" customFormat="1" ht="17.100000000000001" customHeight="1"/>
    <row r="351" spans="1:83" s="1071" customFormat="1" ht="17.100000000000001" customHeight="1">
      <c r="A351" s="1083"/>
      <c r="B351" s="1094"/>
      <c r="C351" s="1080"/>
      <c r="D351" s="1095"/>
      <c r="E351" s="1106"/>
      <c r="F351" s="1130"/>
      <c r="G351" s="1110"/>
      <c r="H351" s="1107"/>
      <c r="I351" s="1100"/>
      <c r="J351" s="1100"/>
      <c r="K351" s="1074"/>
      <c r="L351" s="1074"/>
      <c r="M351" s="1074"/>
      <c r="N351" s="1074"/>
      <c r="O351" s="1074"/>
      <c r="P351" s="1074"/>
      <c r="Q351" s="1074"/>
      <c r="R351" s="1074"/>
      <c r="S351" s="1074"/>
      <c r="T351" s="1074"/>
      <c r="U351" s="1074"/>
      <c r="V351" s="1074"/>
      <c r="W351" s="1074"/>
      <c r="X351" s="1074"/>
      <c r="Y351" s="1074"/>
      <c r="Z351" s="1074"/>
      <c r="AA351" s="1074"/>
      <c r="AB351" s="1074"/>
      <c r="AC351" s="1074"/>
      <c r="AD351" s="1074"/>
      <c r="AE351" s="1074"/>
      <c r="AF351" s="1074"/>
      <c r="AG351" s="1074"/>
      <c r="AH351" s="1074"/>
      <c r="AI351" s="1074"/>
      <c r="AJ351" s="1074"/>
      <c r="AK351" s="1074"/>
      <c r="AL351" s="1074"/>
      <c r="AM351" s="1074"/>
      <c r="AN351" s="1074"/>
      <c r="AO351" s="1074"/>
      <c r="AP351" s="1074"/>
      <c r="AQ351" s="1074"/>
      <c r="AR351" s="1074"/>
      <c r="AS351" s="1074"/>
      <c r="AT351" s="1074"/>
      <c r="AU351" s="1074"/>
      <c r="AV351" s="1074"/>
      <c r="AW351" s="1074"/>
      <c r="AX351" s="1074"/>
      <c r="AY351" s="1074"/>
      <c r="AZ351" s="1074"/>
      <c r="BA351" s="1074"/>
      <c r="BB351" s="1074"/>
      <c r="BC351" s="1074"/>
      <c r="BD351" s="1074"/>
      <c r="BE351" s="1074"/>
      <c r="BF351" s="1074"/>
      <c r="BG351" s="1074"/>
      <c r="BH351" s="1074"/>
      <c r="BI351" s="1074"/>
      <c r="BJ351" s="1074"/>
      <c r="BK351" s="1074"/>
      <c r="BL351" s="1074"/>
      <c r="BM351" s="1074"/>
      <c r="BN351" s="1074"/>
      <c r="BO351" s="1074"/>
      <c r="BP351" s="1074"/>
      <c r="BQ351" s="1074"/>
      <c r="BR351" s="1074"/>
      <c r="BS351" s="1074"/>
      <c r="BT351" s="1074"/>
      <c r="BU351" s="1074"/>
      <c r="BV351" s="1074"/>
      <c r="BW351" s="1074"/>
      <c r="BX351" s="1074"/>
      <c r="BY351" s="1074"/>
      <c r="BZ351" s="1074"/>
      <c r="CA351" s="1074"/>
      <c r="CB351" s="1074"/>
      <c r="CC351" s="1074"/>
      <c r="CD351" s="1074"/>
      <c r="CE351" s="1074"/>
    </row>
    <row r="352" spans="1:83" s="1071" customFormat="1" ht="17.100000000000001" customHeight="1"/>
    <row r="353" spans="1:83" s="1071" customFormat="1" ht="17.100000000000001" customHeight="1"/>
    <row r="354" spans="1:83" s="1071" customFormat="1" ht="17.100000000000001" customHeight="1">
      <c r="A354" s="1073" t="s">
        <v>702</v>
      </c>
      <c r="B354" s="1073"/>
      <c r="C354" s="1073"/>
      <c r="D354" s="1073"/>
      <c r="E354" s="1073"/>
      <c r="F354" s="1073"/>
      <c r="G354" s="1073"/>
      <c r="H354" s="1073"/>
      <c r="I354" s="1073"/>
      <c r="J354" s="1073"/>
      <c r="K354" s="1073"/>
      <c r="L354" s="1073"/>
      <c r="M354" s="1073"/>
      <c r="N354" s="1073"/>
      <c r="O354" s="1073"/>
      <c r="P354" s="1073"/>
      <c r="Q354" s="1073"/>
      <c r="R354" s="1073"/>
      <c r="S354" s="1073"/>
      <c r="T354" s="1073"/>
      <c r="U354" s="1073"/>
      <c r="V354" s="1073"/>
      <c r="W354" s="1073"/>
      <c r="X354" s="1073"/>
      <c r="Y354" s="1073"/>
      <c r="Z354" s="1073"/>
      <c r="AA354" s="1073"/>
      <c r="AB354" s="1073"/>
      <c r="AC354" s="1073"/>
      <c r="AD354" s="1073"/>
      <c r="AE354" s="1073"/>
      <c r="AF354" s="1073"/>
      <c r="AG354" s="1073"/>
      <c r="AH354" s="1073"/>
      <c r="AI354" s="1073"/>
      <c r="AJ354" s="1073"/>
      <c r="AK354" s="1073"/>
      <c r="AL354" s="1073"/>
      <c r="AM354" s="1073"/>
      <c r="AN354" s="1073"/>
      <c r="AO354" s="1073"/>
      <c r="AP354" s="1073"/>
      <c r="AQ354" s="1073"/>
      <c r="AR354" s="1073"/>
      <c r="AS354" s="1073"/>
      <c r="AT354" s="1073"/>
      <c r="AU354" s="1073"/>
      <c r="AV354" s="1073"/>
      <c r="AW354" s="1073"/>
      <c r="AX354" s="1073"/>
      <c r="AY354" s="1073"/>
      <c r="AZ354" s="1073"/>
      <c r="BA354" s="1073"/>
      <c r="BB354" s="1073"/>
      <c r="BC354" s="1073"/>
      <c r="BD354" s="1073"/>
      <c r="BE354" s="1073"/>
      <c r="BF354" s="1073"/>
      <c r="BG354" s="1073"/>
      <c r="BH354" s="1073"/>
      <c r="BI354" s="1073"/>
      <c r="BJ354" s="1073"/>
      <c r="BK354" s="1073"/>
      <c r="BL354" s="1073"/>
      <c r="BM354" s="1073"/>
      <c r="BN354" s="1073"/>
      <c r="BO354" s="1073"/>
      <c r="BP354" s="1073"/>
      <c r="BQ354" s="1073"/>
      <c r="BR354" s="1073"/>
      <c r="BS354" s="1073"/>
      <c r="BT354" s="1073"/>
      <c r="BU354" s="1073"/>
      <c r="BV354" s="1073"/>
      <c r="BW354" s="1073"/>
      <c r="BX354" s="1073"/>
      <c r="BY354" s="1073"/>
      <c r="BZ354" s="1073"/>
      <c r="CA354" s="1073"/>
      <c r="CB354" s="1073"/>
      <c r="CC354" s="1073"/>
      <c r="CD354" s="1073"/>
      <c r="CE354" s="1073"/>
    </row>
    <row r="355" spans="1:83" s="1071" customFormat="1" ht="17.100000000000001" customHeight="1"/>
    <row r="356" spans="1:83" s="1071" customFormat="1" ht="17.100000000000001" customHeight="1">
      <c r="A356" s="1105"/>
      <c r="B356" s="1094"/>
      <c r="C356" s="1080"/>
      <c r="D356" s="1362"/>
      <c r="E356" s="1363"/>
      <c r="F356" s="1364"/>
      <c r="G356" s="1108"/>
      <c r="H356" s="1167"/>
      <c r="I356" s="1165"/>
      <c r="J356" s="1130"/>
      <c r="K356" s="1108" t="s">
        <v>449</v>
      </c>
      <c r="L356" s="1276" t="s">
        <v>703</v>
      </c>
      <c r="M356" s="1155"/>
      <c r="N356" s="1100"/>
      <c r="O356" s="1100"/>
      <c r="P356" s="1074"/>
      <c r="Q356" s="1074"/>
      <c r="R356" s="1074"/>
      <c r="S356" s="1074"/>
      <c r="T356" s="1074"/>
      <c r="U356" s="1074"/>
      <c r="V356" s="1074"/>
      <c r="W356" s="1074"/>
      <c r="X356" s="1074"/>
      <c r="Y356" s="1074"/>
      <c r="Z356" s="1074"/>
      <c r="AA356" s="1074"/>
      <c r="AB356" s="1074"/>
      <c r="AC356" s="1074"/>
      <c r="AD356" s="1074"/>
      <c r="AE356" s="1074"/>
      <c r="AF356" s="1074"/>
      <c r="AG356" s="1074"/>
      <c r="AH356" s="1074"/>
      <c r="AI356" s="1074"/>
      <c r="AJ356" s="1074"/>
      <c r="AK356" s="1074"/>
      <c r="AL356" s="1074"/>
      <c r="AM356" s="1074"/>
      <c r="AN356" s="1074"/>
      <c r="AO356" s="1074"/>
      <c r="AP356" s="1074"/>
      <c r="AQ356" s="1074"/>
      <c r="AR356" s="1074"/>
      <c r="AS356" s="1074"/>
      <c r="AT356" s="1074"/>
      <c r="AU356" s="1074"/>
      <c r="AV356" s="1074"/>
      <c r="AW356" s="1074"/>
      <c r="AX356" s="1074"/>
      <c r="AY356" s="1074"/>
      <c r="AZ356" s="1074"/>
      <c r="BA356" s="1074"/>
      <c r="BB356" s="1074"/>
      <c r="BC356" s="1074"/>
      <c r="BD356" s="1074"/>
      <c r="BE356" s="1074"/>
      <c r="BF356" s="1074"/>
      <c r="BG356" s="1074"/>
      <c r="BH356" s="1074"/>
      <c r="BI356" s="1074"/>
      <c r="BJ356" s="1074"/>
      <c r="BK356" s="1074"/>
      <c r="BL356" s="1074"/>
      <c r="BM356" s="1074"/>
      <c r="BN356" s="1074"/>
      <c r="BO356" s="1074"/>
      <c r="BP356" s="1074"/>
      <c r="BQ356" s="1074"/>
      <c r="BR356" s="1074"/>
      <c r="BS356" s="1074"/>
      <c r="BT356" s="1074"/>
      <c r="BU356" s="1074"/>
      <c r="BV356" s="1074"/>
      <c r="BW356" s="1074"/>
      <c r="BX356" s="1074"/>
      <c r="BY356" s="1074"/>
      <c r="BZ356" s="1074"/>
      <c r="CA356" s="1074"/>
      <c r="CB356" s="1074"/>
      <c r="CC356" s="1074"/>
      <c r="CD356" s="1074"/>
      <c r="CE356" s="1074"/>
    </row>
    <row r="357" spans="1:83" s="1071" customFormat="1" ht="17.100000000000001" customHeight="1">
      <c r="A357" s="1105"/>
      <c r="B357" s="1094"/>
      <c r="C357" s="1080"/>
      <c r="D357" s="1362"/>
      <c r="E357" s="1363"/>
      <c r="F357" s="1364"/>
      <c r="G357" s="1086"/>
      <c r="H357" s="1152" t="s">
        <v>274</v>
      </c>
      <c r="I357" s="1147"/>
      <c r="J357" s="1147"/>
      <c r="K357" s="1145"/>
      <c r="L357" s="1276"/>
      <c r="M357" s="1155"/>
      <c r="N357" s="1100"/>
      <c r="O357" s="1100"/>
      <c r="P357" s="1074"/>
      <c r="Q357" s="1074"/>
      <c r="R357" s="1074"/>
      <c r="S357" s="1074"/>
      <c r="T357" s="1074"/>
      <c r="U357" s="1074"/>
      <c r="V357" s="1074"/>
      <c r="W357" s="1074"/>
      <c r="X357" s="1074"/>
      <c r="Y357" s="1074"/>
      <c r="Z357" s="1074"/>
      <c r="AA357" s="1074"/>
      <c r="AB357" s="1074"/>
      <c r="AC357" s="1074"/>
      <c r="AD357" s="1074"/>
      <c r="AE357" s="1074"/>
      <c r="AF357" s="1074"/>
      <c r="AG357" s="1074"/>
      <c r="AH357" s="1074"/>
      <c r="AI357" s="1074"/>
      <c r="AJ357" s="1074"/>
      <c r="AK357" s="1074"/>
      <c r="AL357" s="1074"/>
      <c r="AM357" s="1074"/>
      <c r="AN357" s="1074"/>
      <c r="AO357" s="1074"/>
      <c r="AP357" s="1074"/>
      <c r="AQ357" s="1074"/>
      <c r="AR357" s="1074"/>
      <c r="AS357" s="1074"/>
      <c r="AT357" s="1074"/>
      <c r="AU357" s="1074"/>
      <c r="AV357" s="1074"/>
      <c r="AW357" s="1074"/>
      <c r="AX357" s="1074"/>
      <c r="AY357" s="1074"/>
      <c r="AZ357" s="1074"/>
      <c r="BA357" s="1074"/>
      <c r="BB357" s="1074"/>
      <c r="BC357" s="1074"/>
      <c r="BD357" s="1074"/>
      <c r="BE357" s="1074"/>
      <c r="BF357" s="1074"/>
      <c r="BG357" s="1074"/>
      <c r="BH357" s="1074"/>
      <c r="BI357" s="1074"/>
      <c r="BJ357" s="1074"/>
      <c r="BK357" s="1074"/>
      <c r="BL357" s="1074"/>
      <c r="BM357" s="1074"/>
      <c r="BN357" s="1074"/>
      <c r="BO357" s="1074"/>
      <c r="BP357" s="1074"/>
      <c r="BQ357" s="1074"/>
      <c r="BR357" s="1074"/>
      <c r="BS357" s="1074"/>
      <c r="BT357" s="1074"/>
      <c r="BU357" s="1074"/>
      <c r="BV357" s="1074"/>
      <c r="BW357" s="1074"/>
      <c r="BX357" s="1074"/>
      <c r="BY357" s="1074"/>
      <c r="BZ357" s="1074"/>
      <c r="CA357" s="1074"/>
      <c r="CB357" s="1074"/>
      <c r="CC357" s="1074"/>
      <c r="CD357" s="1074"/>
      <c r="CE357" s="1074"/>
    </row>
    <row r="358" spans="1:83" s="1071" customFormat="1" ht="17.100000000000001" customHeight="1"/>
    <row r="359" spans="1:83" s="1071" customFormat="1" ht="17.100000000000001" customHeight="1"/>
    <row r="360" spans="1:83" s="1071" customFormat="1" ht="17.100000000000001" customHeight="1">
      <c r="A360" s="1073" t="s">
        <v>704</v>
      </c>
      <c r="B360" s="1073"/>
      <c r="C360" s="1073"/>
      <c r="D360" s="1073"/>
      <c r="E360" s="1073"/>
      <c r="F360" s="1073"/>
      <c r="G360" s="1073"/>
      <c r="H360" s="1073"/>
      <c r="I360" s="1073"/>
      <c r="J360" s="1073"/>
      <c r="K360" s="1073"/>
      <c r="L360" s="1073"/>
      <c r="M360" s="1073"/>
      <c r="N360" s="1073"/>
      <c r="O360" s="1073"/>
    </row>
    <row r="361" spans="1:83" s="1071" customFormat="1" ht="17.100000000000001" customHeight="1"/>
    <row r="362" spans="1:83" s="1071" customFormat="1" ht="17.100000000000001" customHeight="1">
      <c r="A362" s="1105"/>
      <c r="B362" s="1094"/>
      <c r="C362" s="1080"/>
      <c r="D362" s="1362"/>
      <c r="E362" s="1363"/>
      <c r="F362" s="1364"/>
      <c r="G362" s="1108"/>
      <c r="H362" s="1167"/>
      <c r="I362" s="1165"/>
      <c r="J362" s="1170"/>
      <c r="K362" s="1108" t="s">
        <v>449</v>
      </c>
      <c r="L362" s="1276" t="s">
        <v>703</v>
      </c>
      <c r="M362" s="1155"/>
      <c r="N362" s="1100"/>
      <c r="O362" s="1100"/>
    </row>
    <row r="363" spans="1:83" s="1071" customFormat="1" ht="17.100000000000001" customHeight="1">
      <c r="A363" s="1105"/>
      <c r="B363" s="1094"/>
      <c r="C363" s="1080"/>
      <c r="D363" s="1362"/>
      <c r="E363" s="1363"/>
      <c r="F363" s="1364"/>
      <c r="G363" s="1086"/>
      <c r="H363" s="1152" t="s">
        <v>274</v>
      </c>
      <c r="I363" s="1147"/>
      <c r="J363" s="1147"/>
      <c r="K363" s="1145"/>
      <c r="L363" s="1276"/>
      <c r="M363" s="1155"/>
      <c r="N363" s="1100"/>
      <c r="O363" s="1100"/>
    </row>
    <row r="364" spans="1:83" s="1071" customFormat="1" ht="17.100000000000001" customHeight="1"/>
    <row r="365" spans="1:83" s="1071" customFormat="1" ht="17.100000000000001" customHeight="1"/>
    <row r="366" spans="1:83" s="1071" customFormat="1" ht="17.100000000000001" customHeight="1">
      <c r="A366" s="1073" t="s">
        <v>705</v>
      </c>
      <c r="B366" s="1073"/>
      <c r="C366" s="1073"/>
      <c r="D366" s="1073"/>
      <c r="E366" s="1073"/>
      <c r="F366" s="1073"/>
      <c r="G366" s="1073"/>
      <c r="H366" s="1073"/>
      <c r="I366" s="1073"/>
      <c r="J366" s="1073"/>
      <c r="K366" s="1073"/>
      <c r="L366" s="1073"/>
      <c r="M366" s="1073"/>
      <c r="N366" s="1073"/>
      <c r="O366" s="1073"/>
    </row>
    <row r="367" spans="1:83" s="1071" customFormat="1" ht="17.100000000000001" customHeight="1"/>
    <row r="368" spans="1:83" s="1071" customFormat="1" ht="17.100000000000001" customHeight="1">
      <c r="A368" s="1105"/>
      <c r="B368" s="1094"/>
      <c r="C368" s="1080"/>
      <c r="D368" s="1095"/>
      <c r="E368" s="1160"/>
      <c r="F368" s="1161"/>
      <c r="G368" s="1108"/>
      <c r="H368" s="1167"/>
      <c r="I368" s="1165"/>
      <c r="J368" s="1130"/>
      <c r="K368" s="1108" t="s">
        <v>449</v>
      </c>
      <c r="L368" s="1131"/>
      <c r="M368" s="1155"/>
      <c r="N368" s="1100"/>
      <c r="O368" s="1100"/>
    </row>
    <row r="369" spans="1:15" s="1071" customFormat="1" ht="17.100000000000001" customHeight="1"/>
    <row r="370" spans="1:15" s="1071" customFormat="1" ht="17.100000000000001" customHeight="1"/>
    <row r="371" spans="1:15" s="1071" customFormat="1" ht="17.100000000000001" customHeight="1">
      <c r="A371" s="1073" t="s">
        <v>706</v>
      </c>
      <c r="B371" s="1073"/>
      <c r="C371" s="1073"/>
      <c r="D371" s="1073"/>
      <c r="E371" s="1073"/>
      <c r="F371" s="1073"/>
      <c r="G371" s="1073"/>
      <c r="H371" s="1073"/>
      <c r="I371" s="1073"/>
      <c r="J371" s="1073"/>
      <c r="K371" s="1073"/>
      <c r="L371" s="1073"/>
      <c r="M371" s="1073"/>
      <c r="N371" s="1073"/>
      <c r="O371" s="1073"/>
    </row>
    <row r="372" spans="1:15" s="1071" customFormat="1" ht="17.100000000000001" customHeight="1"/>
    <row r="373" spans="1:15" s="1071" customFormat="1" ht="17.100000000000001" customHeight="1">
      <c r="A373" s="1105"/>
      <c r="B373" s="1094"/>
      <c r="C373" s="1080"/>
      <c r="D373" s="1095"/>
      <c r="E373" s="1160"/>
      <c r="F373" s="1161"/>
      <c r="G373" s="1108"/>
      <c r="H373" s="1167"/>
      <c r="I373" s="1165"/>
      <c r="J373" s="1170"/>
      <c r="K373" s="1108" t="s">
        <v>449</v>
      </c>
      <c r="L373" s="1131"/>
      <c r="M373" s="1155"/>
      <c r="N373" s="1100"/>
      <c r="O373" s="1100"/>
    </row>
  </sheetData>
  <sheetProtection formatColumns="0" formatRows="0"/>
  <dataConsolidate/>
  <mergeCells count="294">
    <mergeCell ref="W226:W228"/>
    <mergeCell ref="O220:V220"/>
    <mergeCell ref="W244:W246"/>
    <mergeCell ref="R244:R245"/>
    <mergeCell ref="S244:S245"/>
    <mergeCell ref="T244:T245"/>
    <mergeCell ref="U244:U245"/>
    <mergeCell ref="O238:V238"/>
    <mergeCell ref="O239:V239"/>
    <mergeCell ref="O240:V240"/>
    <mergeCell ref="O241:V241"/>
    <mergeCell ref="O242:V242"/>
    <mergeCell ref="O243:V243"/>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37:A345"/>
    <mergeCell ref="C341:C343"/>
    <mergeCell ref="I342:I343"/>
    <mergeCell ref="H302:H303"/>
    <mergeCell ref="B340:B344"/>
    <mergeCell ref="C297:C298"/>
    <mergeCell ref="C302:C303"/>
    <mergeCell ref="F302:F303"/>
    <mergeCell ref="G302:G303"/>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s>
  <phoneticPr fontId="9" type="noConversion"/>
  <dataValidations xWindow="636" yWindow="660" count="30">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E351:G351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E238:WWE245 WMI238:WMI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J362 J37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JO244 S244 WWC244 WMG244 WCK244 VSO244 VIS244 UYW244 UPA244 UFE244 TVI244 TLM244 TBQ244 SRU244 SHY244 RYC244 ROG244 REK244 QUO244 QKS244 QAW244 PRA244 PHE244 OXI244 ONM244 ODQ244 NTU244 NJY244 NAC244 MQG244 MGK244 LWO244 LMS244 LCW244 KTA244 KJE244 JZI244 JPM244 JFQ244 IVU244 ILY244 ICC244 HSG244 HIK244 GYO244 GOS244 GEW244 FVA244 FLE244 FBI244 ERM244 EHQ244 DXU244 DNY244 DEC244 CUG244 CKK244 CAO244 BQS244 BGW244 AXA244 ANE244 ADI244 TM244 TK244 JQ244 WWA244 WME244 WCI244 VSM244 VIQ244 UYU244 UOY244 UFC244 TVG244 TLK244 TBO244 SRS244 SHW244 RYA244 ROE244 REI244 QUM244 QKQ244 QAU244 PQY244 PHC244 OXG244 ONK244 ODO244 NTS244 NJW244 NAA244 MQE244 MGI244 LWM244 LMQ244 LCU244 KSY244 KJC244 JZG244 JPK244 JFO244 IVS244 ILW244 ICA244 HSE244 HII244 GYM244 GOQ244 GEU244 FUY244 FLC244 FBG244 ERK244 EHO244 DXS244 DNW244 DEA244 CUE244 CKI244 CAM244 BQQ244 BGU244 AWY244 ANC244 ADG244 U244 S9:S10 S15:S16 U55 Z120 Z109:Z110 U167 U91:U92 V183 AE19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B244 WMF244 WCJ244 VSN244 VIR244 UYV244 UOZ244 UFD244 TVH244 TLL244 TBP244 SRT244 SHX244 RYB244 ROF244 REJ244 QUN244 QKR244 QAV244 PQZ244 PHD244 OXH244 ONL244 ODP244 NTT244 NJX244 NAB244 MQF244 MGJ244 LWN244 LMR244 LCV244 KSZ244 KJD244 JZH244 JPL244 JFP244 IVT244 ILX244 ICB244 HSF244 HIJ244 GYN244 GOR244 GEV244 FUZ244 FLD244 FBH244 ERL244 EHP244 DXT244 DNX244 DEB244 CUF244 CKJ244 CAN244 BQR244 BGV244 AWZ244 AND244 ADH244 TL244 JP244 T244 WVZ244 WMD244 WCH244 VSL244 VIP244 UYT244 UOX244 UFB244 TVF244 TLJ244 TBN244 SRR244 SHV244 RXZ244 ROD244 REH244 QUL244 QKP244 QAT244 PQX244 PHB244 OXF244 ONJ244 ODN244 NTR244 NJV244 MZZ244 MQD244 MGH244 LWL244 LMP244 LCT244 KSX244 KJB244 JZF244 JPJ244 JFN244 IVR244 ILV244 IBZ244 HSD244 HIH244 GYL244 GOP244 GET244 FUX244 FLB244 FBF244 ERJ244 EHN244 DXR244 DNV244 DDZ244 CUD244 CKH244 CAL244 BQP244 BGT244 AWX244 ANB244 ADF244 TJ244 JN244 H356:I356 H362:I362 H368:I368 H373:I373"/>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E243:WCL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SI243:VSP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YQ243:UYX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IM243:VIT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EY243:UFF243 WVW243:WWD243 WMA243:WMH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OU243:UPB243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1 JI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E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A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MW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WS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VU244 WLY244 WCC244 VSG244 VIK244 UYO244 UOS244 UEW244 TVA244 TLE244 TBI244 SRM244 SHQ244 RXU244 RNY244 REC244 QUG244 QKK244 QAO244 PQS244 PGW244 OXA244 ONE244 ODI244 NTM244 NJQ244 MZU244 MPY244 MGC244 LWG244 LMK244 LCO244 KSS244 KIW244 JZA244 JPE244 JFI244 IVM244 ILQ244 IBU244 HRY244 HIC244 GYG244 GOK244 GEO244 FUS244 FKW244 FBA244 ERE244 EHI244 DXM244 DNQ244 DDU244 CTY244 CKC244 CAG244 BQK244 BGO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AMV246:ANG253 MPX246:MQI253 GOJ246:GOU253 MZT246:NAE253 DNP246:DOA253 NJP246:NKA253 GYF246:GYQ253 NTL246:NTW253 CAF246:CAQ253 ODH246:ODS253 HIB246:HIM253 OND246:ONO253 DXL246:DXW253 OWZ246:OXK253 HRX246:HSI253 PGV246:PHG253 BGN246:BGY253 PQR246:PRC253 IBT246:ICE253 QAN246:QAY253 EHH246:EHS253 QKJ246:QKU253 ILP246:IMA253 QUF246:QUQ253 CKB246:CKM253 REB246:REM253 IVL246:IVW253 RNX246:ROI253 ERD246:ERO253 RXT246:RYE253 JFH246:JFS253 SHP246:SIA253 AWR246:AXC253 SRL246:SRW253 JPD246:JPO253 TBH246:TBS253 FAZ246:FBK253 TLD246:TLO253 JYZ246:JZK253 TUZ246:TVK253 CTX246:CUI253 UEV246:UFG253 KIV246:KJG253 UOR246:UPC253 FKV246:FLG253 UYN246:UYY253 KSR246:KTC253 VIJ246:VIU253 BQJ246:BQU253 VSF246:VSQ253 LCN246:LCY253 WCB246:WCM253 FUR246:FVC253 WLX246:WMI253 LMJ246:LMU253 WVT246:WWE253 DDT246:DEE253 TD246:TO253 LWF246:LWQ253 JH246:JS253 GEN246:GEY253 ACZ246:ADK253 MGB246:MGM253 L246:V246 L247:W252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CAF201:CBA204 CAF205:CBA205 CKB201:CKW204 CKB205:CKW205 CTX201:CUS204 CTX205:CUS205 DDT201:DEO204 DDT205:DEO205 DNP201:DOK204 DNP205:DOK205 DXL201:DYG204 DXL205:DYG205 EHH201:EIC204 EHH205:EIC205 ERD201:ERY204 ERD205:ERY205 FAZ201:FBU204 FAZ205:FBU205 FKV201:FLQ204 FKV205:FLQ205 FUR201:FVM204 FUR205:FVM205 GEN201:GFI204 GEN205:GFI205 GOJ201:GPE204 GOJ205:GPE205 GYF201:GZA204 GYF205:GZA205 HIB201:HIW204 HIB205:HIW205 HRX201:HSS204 HRX205:HSS205 IBT201:ICO204 IBT205:ICO205 ILP201:IMK204 ILP205:IMK205 IVL201:IWG204 IVL205:IWG205 JFH201:JGC204 JFH205:JGC205 JPD201:JPY204 JPD205:JPY205 JYZ201:JZU204 JYZ205:JZU205 KIV201:KJQ204 KIV205:KJQ205 KSR201:KTM204 KSR205:KTM205 LCN201:LDI204 LCN205:LDI205 LMJ201:LNE204 LMJ205:LNE205 LWF201:LXA204 LWF205:LXA205 MGB201:MGW204 MGB205:MGW205 MPX201:MQS204 MPX205:MQS205 MZT201:NAO204 MZT205:NAO205 NJP201:NKK204 NJP205:NKK205 NTL201:NUG204 NTL205:NUG205 ODH201:OEC204 ODH205:OEC205 OND201:ONY204 OND205:ONY205 OWZ201:OXU204 OWZ205:OXU205 PGV201:PHQ204 PGV205:PHQ205 PQR201:PRM204 PQR205:PRM205 QAN201:QBI204 QAN205:QBI205 QKJ201:QLE204 QKJ205:QLE205 QUF201:QVA204 QUF205:QVA205 REB201:REW204 REB205:REW205 RNX201:ROS204 RNX205:ROS205 RXT201:RYO204 RXT205:RYO205 SHP201:SIK204 SHP205:SIK205 SRL201:SSG204 SRL205:SSG205 TBH201:TCC204 TBH205:TCC205 TLD201:TLY204 TLD205:TLY205 TUZ201:TVU204 TUZ205:TVU205 UEV201:UFQ204 UEV205:UFQ205 UOR201:UPM204 UOR205:UPM205 UYN201:UZI204 UYN205:UZI205 VIJ201:VJE204 VIJ205:VJE205 VSF201:VTA204 VSF205:VTA205 WCB201:WCW204 WCB205:WCW205 WLX201:WMS204 WLX205:WMS205 BQJ201:BRE204 BQJ205:BRE205 WVT201:WWO204 WVT205:WWO205 BGN201:BHI204 BGN205:BHI205 AMV201:ANQ204 AMV205:ANQ205 AWR201:AXM204 AWR205:AXM205 JH201:KC204 JH205:KC205 ACZ201:ADU204 ACZ205:ADU205 TD201:TY204 TD205:TY205"/>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243:V243 O166 O90">
      <formula1>kind_of_cons</formula1>
    </dataValidation>
    <dataValidation type="list" allowBlank="1" showInputMessage="1" showErrorMessage="1" errorTitle="Ошибка" error="Выберите значение из списка" prompt="Выберите значение из списка" sqref="J356 J368">
      <formula1>kind_of_control_method</formula1>
    </dataValidation>
    <dataValidation type="decimal" allowBlank="1" showErrorMessage="1" errorTitle="Ошибка" error="Допускается ввод только действительных чисел!" sqref="O131">
      <formula1>-9.99999999999999E+23</formula1>
      <formula2>9.99999999999999E+23</formula2>
    </dataValidation>
  </dataValidations>
  <pageMargins left="0.75" right="0.75" top="1" bottom="1" header="0.5" footer="0.5"/>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C87"/>
  <sheetViews>
    <sheetView showGridLines="0" zoomScaleNormal="100" workbookViewId="0"/>
  </sheetViews>
  <sheetFormatPr defaultRowHeight="11.25"/>
  <cols>
    <col min="1" max="1" width="32.5703125" style="7" customWidth="1"/>
    <col min="2" max="2" width="9.140625" style="136"/>
    <col min="3" max="3" width="9.140625" style="139"/>
    <col min="4" max="4" width="26.5703125" style="139" customWidth="1"/>
    <col min="5" max="6" width="26.5703125" style="79" customWidth="1"/>
    <col min="7" max="7" width="31.42578125" style="79" customWidth="1"/>
    <col min="8" max="8" width="40.85546875" style="79" customWidth="1"/>
    <col min="9" max="9" width="14.5703125" style="79" customWidth="1"/>
    <col min="10" max="10" width="26.85546875" style="79" customWidth="1"/>
    <col min="11" max="11" width="50" style="79" customWidth="1"/>
    <col min="12" max="13" width="10.7109375" style="79" customWidth="1"/>
    <col min="14" max="14" width="55.140625" style="79" customWidth="1"/>
    <col min="15" max="15" width="31.85546875" style="79" customWidth="1"/>
    <col min="16" max="16" width="23.85546875" style="79" customWidth="1"/>
    <col min="17" max="17" width="46.5703125" style="79" customWidth="1"/>
    <col min="18" max="18" width="24" style="79" bestFit="1" customWidth="1"/>
    <col min="19" max="19" width="20.5703125" style="79" customWidth="1"/>
    <col min="20" max="20" width="22" style="79" customWidth="1"/>
    <col min="21" max="22" width="26.42578125" style="79" customWidth="1"/>
    <col min="23" max="23" width="8.28515625" style="79" hidden="1" customWidth="1"/>
    <col min="24" max="24" width="59.7109375" style="79" customWidth="1"/>
    <col min="25" max="25" width="49.140625" style="79" customWidth="1"/>
    <col min="26" max="26" width="11.140625" style="79" customWidth="1"/>
    <col min="27" max="30" width="29" style="79" customWidth="1"/>
    <col min="31" max="31" width="9.140625" style="79"/>
    <col min="32" max="32" width="34.7109375" style="79" customWidth="1"/>
    <col min="33" max="33" width="9.140625" style="79"/>
    <col min="34" max="35" width="34.42578125" style="79" customWidth="1"/>
    <col min="36" max="36" width="9.140625" style="79"/>
    <col min="37" max="37" width="24.5703125" style="79" customWidth="1"/>
    <col min="38" max="38" width="9.140625" style="79"/>
    <col min="39" max="39" width="26.140625" style="79" customWidth="1"/>
    <col min="40" max="40" width="1.7109375" style="79" customWidth="1"/>
    <col min="41" max="41" width="9.140625" style="79"/>
    <col min="42" max="43" width="47.85546875" style="79" customWidth="1"/>
    <col min="44" max="44" width="1.7109375" style="79" customWidth="1"/>
    <col min="45" max="45" width="21.42578125" style="79" customWidth="1"/>
    <col min="46" max="46" width="1.7109375" style="79" customWidth="1"/>
    <col min="47" max="47" width="31.28515625" style="79" bestFit="1" customWidth="1"/>
    <col min="48" max="48" width="1.7109375" style="79" customWidth="1"/>
    <col min="49" max="50" width="9.140625" style="384"/>
    <col min="51" max="51" width="3.7109375" style="79" customWidth="1"/>
    <col min="52" max="52" width="20" style="79" customWidth="1"/>
    <col min="53" max="53" width="42.85546875" style="79" bestFit="1" customWidth="1"/>
    <col min="54" max="54" width="3.7109375" style="79" customWidth="1"/>
    <col min="55" max="55" width="55" style="79" customWidth="1"/>
    <col min="56" max="16384" width="9.140625" style="79"/>
  </cols>
  <sheetData>
    <row r="1" spans="1:55" s="135" customFormat="1" ht="43.5" customHeight="1">
      <c r="A1" s="141" t="s">
        <v>66</v>
      </c>
      <c r="B1" s="141" t="s">
        <v>360</v>
      </c>
      <c r="C1" s="141" t="s">
        <v>85</v>
      </c>
      <c r="D1" s="141" t="s">
        <v>82</v>
      </c>
      <c r="E1" s="141" t="s">
        <v>184</v>
      </c>
      <c r="F1" s="141" t="s">
        <v>224</v>
      </c>
      <c r="G1" s="141" t="s">
        <v>201</v>
      </c>
      <c r="H1" s="141" t="s">
        <v>205</v>
      </c>
      <c r="I1" s="141" t="s">
        <v>223</v>
      </c>
      <c r="J1" s="141" t="s">
        <v>240</v>
      </c>
      <c r="K1" s="141" t="s">
        <v>244</v>
      </c>
      <c r="L1" s="141"/>
      <c r="M1" s="141"/>
      <c r="N1" s="93" t="s">
        <v>280</v>
      </c>
      <c r="O1" s="141" t="s">
        <v>271</v>
      </c>
      <c r="P1" s="141" t="s">
        <v>295</v>
      </c>
      <c r="Q1" s="141" t="s">
        <v>338</v>
      </c>
      <c r="R1" s="141" t="s">
        <v>20</v>
      </c>
      <c r="S1" s="141" t="s">
        <v>28</v>
      </c>
      <c r="T1" s="154" t="s">
        <v>34</v>
      </c>
      <c r="U1" s="154" t="s">
        <v>39</v>
      </c>
      <c r="V1" s="426"/>
      <c r="W1" s="427" t="s">
        <v>324</v>
      </c>
      <c r="X1" s="383" t="s">
        <v>293</v>
      </c>
      <c r="Y1" s="383" t="s">
        <v>307</v>
      </c>
      <c r="Z1" s="141"/>
      <c r="AA1" s="199" t="s">
        <v>361</v>
      </c>
      <c r="AB1" s="199"/>
      <c r="AC1" s="199" t="s">
        <v>362</v>
      </c>
      <c r="AD1" s="199"/>
      <c r="AF1" s="154" t="s">
        <v>335</v>
      </c>
      <c r="AH1" s="141" t="s">
        <v>336</v>
      </c>
      <c r="AI1" s="141" t="s">
        <v>337</v>
      </c>
      <c r="AK1" s="141" t="s">
        <v>352</v>
      </c>
      <c r="AM1" s="141" t="s">
        <v>353</v>
      </c>
      <c r="AP1" s="141" t="s">
        <v>369</v>
      </c>
      <c r="AQ1" s="141" t="s">
        <v>368</v>
      </c>
      <c r="AS1" s="383" t="s">
        <v>374</v>
      </c>
      <c r="AU1" s="154" t="s">
        <v>382</v>
      </c>
      <c r="AW1" s="385" t="s">
        <v>525</v>
      </c>
      <c r="AX1" s="385" t="s">
        <v>526</v>
      </c>
      <c r="AZ1" s="1412" t="s">
        <v>559</v>
      </c>
      <c r="BA1" s="1412"/>
      <c r="BC1" s="775" t="s">
        <v>638</v>
      </c>
    </row>
    <row r="2" spans="1:55" ht="90">
      <c r="A2" s="6" t="s">
        <v>100</v>
      </c>
      <c r="B2" s="41">
        <v>2000</v>
      </c>
      <c r="C2" s="41">
        <v>2013</v>
      </c>
      <c r="D2" s="41" t="s">
        <v>83</v>
      </c>
      <c r="E2" s="137" t="s">
        <v>185</v>
      </c>
      <c r="F2" s="137" t="s">
        <v>225</v>
      </c>
      <c r="G2" s="137" t="s">
        <v>199</v>
      </c>
      <c r="H2" s="137" t="s">
        <v>203</v>
      </c>
      <c r="I2" s="137" t="s">
        <v>92</v>
      </c>
      <c r="J2" s="137" t="s">
        <v>241</v>
      </c>
      <c r="K2" s="138" t="s">
        <v>245</v>
      </c>
      <c r="L2" s="171" t="s">
        <v>245</v>
      </c>
      <c r="M2" s="138">
        <v>1</v>
      </c>
      <c r="N2" s="625" t="s">
        <v>284</v>
      </c>
      <c r="O2" s="496" t="s">
        <v>605</v>
      </c>
      <c r="P2" s="629" t="s">
        <v>41</v>
      </c>
      <c r="Q2" s="173" t="s">
        <v>3</v>
      </c>
      <c r="R2" s="176" t="s">
        <v>23</v>
      </c>
      <c r="S2" s="174" t="s">
        <v>25</v>
      </c>
      <c r="T2" s="175" t="s">
        <v>29</v>
      </c>
      <c r="U2" s="171" t="s">
        <v>35</v>
      </c>
      <c r="V2" s="984">
        <v>1</v>
      </c>
      <c r="W2" s="428"/>
      <c r="X2" s="429" t="s">
        <v>581</v>
      </c>
      <c r="Y2" s="41" t="s">
        <v>729</v>
      </c>
      <c r="Z2" s="153"/>
      <c r="AA2" s="714" t="s">
        <v>631</v>
      </c>
      <c r="AB2" s="716" t="s">
        <v>631</v>
      </c>
      <c r="AC2" s="41" t="s">
        <v>309</v>
      </c>
      <c r="AD2" s="201" t="s">
        <v>309</v>
      </c>
      <c r="AF2" s="42" t="s">
        <v>35</v>
      </c>
      <c r="AH2" s="137" t="s">
        <v>340</v>
      </c>
      <c r="AI2" s="137" t="s">
        <v>340</v>
      </c>
      <c r="AK2" s="137" t="s">
        <v>344</v>
      </c>
      <c r="AM2" s="137" t="s">
        <v>354</v>
      </c>
      <c r="AP2" s="1191" t="s">
        <v>581</v>
      </c>
      <c r="AQ2" s="980" t="s">
        <v>585</v>
      </c>
      <c r="AS2" s="41" t="s">
        <v>372</v>
      </c>
      <c r="AU2" s="42" t="s">
        <v>375</v>
      </c>
      <c r="AW2" s="386" t="s">
        <v>527</v>
      </c>
      <c r="AX2" s="387" t="s">
        <v>527</v>
      </c>
      <c r="AZ2" s="415" t="s">
        <v>560</v>
      </c>
      <c r="BA2" s="416" t="s">
        <v>561</v>
      </c>
      <c r="BC2" s="754" t="s">
        <v>639</v>
      </c>
    </row>
    <row r="3" spans="1:55" ht="101.25">
      <c r="A3" s="6" t="s">
        <v>101</v>
      </c>
      <c r="B3" s="41">
        <v>2001</v>
      </c>
      <c r="C3" s="41">
        <v>2014</v>
      </c>
      <c r="D3" s="41" t="s">
        <v>84</v>
      </c>
      <c r="E3" s="137" t="s">
        <v>186</v>
      </c>
      <c r="F3" s="137" t="s">
        <v>226</v>
      </c>
      <c r="G3" s="137" t="s">
        <v>200</v>
      </c>
      <c r="H3" s="137" t="s">
        <v>204</v>
      </c>
      <c r="I3" s="137" t="s">
        <v>48</v>
      </c>
      <c r="J3" s="137" t="s">
        <v>281</v>
      </c>
      <c r="K3" s="138" t="s">
        <v>247</v>
      </c>
      <c r="L3" s="138" t="s">
        <v>247</v>
      </c>
      <c r="M3" s="138">
        <v>2</v>
      </c>
      <c r="N3" s="625" t="s">
        <v>258</v>
      </c>
      <c r="O3" s="496" t="s">
        <v>606</v>
      </c>
      <c r="P3" s="629" t="s">
        <v>42</v>
      </c>
      <c r="Q3" s="173" t="s">
        <v>300</v>
      </c>
      <c r="R3" s="172" t="s">
        <v>302</v>
      </c>
      <c r="S3" s="174" t="s">
        <v>26</v>
      </c>
      <c r="T3" s="175" t="s">
        <v>30</v>
      </c>
      <c r="U3" s="171" t="s">
        <v>36</v>
      </c>
      <c r="V3" s="984">
        <v>2</v>
      </c>
      <c r="W3" s="428"/>
      <c r="X3" s="429" t="s">
        <v>673</v>
      </c>
      <c r="Y3" s="1077" t="s">
        <v>729</v>
      </c>
      <c r="Z3" s="153"/>
      <c r="AA3" s="714" t="s">
        <v>632</v>
      </c>
      <c r="AB3" s="716" t="s">
        <v>632</v>
      </c>
      <c r="AC3" s="41" t="s">
        <v>310</v>
      </c>
      <c r="AD3" s="201" t="s">
        <v>310</v>
      </c>
      <c r="AF3" s="42" t="s">
        <v>36</v>
      </c>
      <c r="AH3" s="137" t="s">
        <v>363</v>
      </c>
      <c r="AI3" s="137" t="s">
        <v>342</v>
      </c>
      <c r="AK3" s="137" t="s">
        <v>345</v>
      </c>
      <c r="AM3" s="137" t="s">
        <v>355</v>
      </c>
      <c r="AP3" s="1191" t="s">
        <v>674</v>
      </c>
      <c r="AQ3" s="980" t="s">
        <v>588</v>
      </c>
      <c r="AS3" s="41" t="s">
        <v>373</v>
      </c>
      <c r="AU3" s="42" t="s">
        <v>376</v>
      </c>
      <c r="AW3" s="386" t="s">
        <v>528</v>
      </c>
      <c r="AX3" s="387" t="s">
        <v>528</v>
      </c>
      <c r="AZ3" s="1087" t="s">
        <v>697</v>
      </c>
      <c r="BA3" s="1093" t="s">
        <v>696</v>
      </c>
      <c r="BC3" s="754" t="s">
        <v>640</v>
      </c>
    </row>
    <row r="4" spans="1:55" ht="101.25">
      <c r="A4" s="6" t="s">
        <v>102</v>
      </c>
      <c r="B4" s="41">
        <v>2002</v>
      </c>
      <c r="C4" s="41">
        <v>2015</v>
      </c>
      <c r="E4" s="137" t="s">
        <v>187</v>
      </c>
      <c r="F4" s="137" t="s">
        <v>227</v>
      </c>
      <c r="H4" s="137" t="s">
        <v>2</v>
      </c>
      <c r="I4" s="137" t="s">
        <v>49</v>
      </c>
      <c r="J4" s="137" t="s">
        <v>282</v>
      </c>
      <c r="K4" s="138" t="s">
        <v>248</v>
      </c>
      <c r="L4" s="138" t="s">
        <v>248</v>
      </c>
      <c r="M4" s="138">
        <v>3</v>
      </c>
      <c r="N4" s="625" t="s">
        <v>285</v>
      </c>
      <c r="O4" s="513" t="s">
        <v>607</v>
      </c>
      <c r="Q4" s="173" t="s">
        <v>22</v>
      </c>
      <c r="R4" s="172" t="s">
        <v>759</v>
      </c>
      <c r="S4" s="174" t="s">
        <v>27</v>
      </c>
      <c r="T4" s="175" t="s">
        <v>31</v>
      </c>
      <c r="U4" s="171" t="s">
        <v>37</v>
      </c>
      <c r="V4" s="984">
        <v>3</v>
      </c>
      <c r="W4" s="428"/>
      <c r="X4" s="429"/>
      <c r="Y4" s="714"/>
      <c r="Z4" s="200"/>
      <c r="AC4" s="41" t="s">
        <v>311</v>
      </c>
      <c r="AD4" s="201" t="s">
        <v>311</v>
      </c>
      <c r="AF4" s="42" t="s">
        <v>37</v>
      </c>
      <c r="AH4" s="42" t="s">
        <v>366</v>
      </c>
      <c r="AK4" s="137" t="s">
        <v>346</v>
      </c>
      <c r="AM4" s="137" t="s">
        <v>356</v>
      </c>
      <c r="AP4" s="1191" t="s">
        <v>673</v>
      </c>
      <c r="AQ4" s="980" t="s">
        <v>587</v>
      </c>
      <c r="AS4" s="41" t="s">
        <v>343</v>
      </c>
      <c r="AU4" s="42" t="s">
        <v>377</v>
      </c>
      <c r="AW4" s="386" t="s">
        <v>529</v>
      </c>
      <c r="AX4" s="387" t="s">
        <v>529</v>
      </c>
      <c r="AZ4" s="1087" t="s">
        <v>709</v>
      </c>
      <c r="BA4" s="1093" t="s">
        <v>708</v>
      </c>
      <c r="BC4" s="754" t="s">
        <v>641</v>
      </c>
    </row>
    <row r="5" spans="1:55" ht="33.75">
      <c r="A5" s="6" t="s">
        <v>103</v>
      </c>
      <c r="B5" s="41">
        <v>2003</v>
      </c>
      <c r="C5" s="41">
        <v>2016</v>
      </c>
      <c r="E5" s="137" t="s">
        <v>188</v>
      </c>
      <c r="F5" s="137" t="s">
        <v>228</v>
      </c>
      <c r="I5" s="137" t="s">
        <v>50</v>
      </c>
      <c r="K5" s="138" t="s">
        <v>246</v>
      </c>
      <c r="L5" s="138" t="s">
        <v>246</v>
      </c>
      <c r="M5" s="138">
        <v>4</v>
      </c>
      <c r="N5" s="626" t="s">
        <v>286</v>
      </c>
      <c r="O5" s="513" t="s">
        <v>608</v>
      </c>
      <c r="Q5" s="173" t="s">
        <v>301</v>
      </c>
      <c r="R5" s="172" t="s">
        <v>303</v>
      </c>
      <c r="T5" s="42" t="s">
        <v>32</v>
      </c>
      <c r="U5" s="171" t="s">
        <v>38</v>
      </c>
      <c r="V5" s="984">
        <v>4</v>
      </c>
      <c r="W5" s="428"/>
      <c r="X5" s="429" t="s">
        <v>582</v>
      </c>
      <c r="Y5" s="714" t="s">
        <v>730</v>
      </c>
      <c r="Z5" s="200">
        <v>1</v>
      </c>
      <c r="AF5" s="42" t="s">
        <v>326</v>
      </c>
      <c r="AH5" s="137" t="s">
        <v>364</v>
      </c>
      <c r="AK5" s="137" t="s">
        <v>347</v>
      </c>
      <c r="AM5" s="137" t="s">
        <v>357</v>
      </c>
      <c r="AP5" s="1191" t="s">
        <v>582</v>
      </c>
      <c r="AQ5" s="980" t="s">
        <v>586</v>
      </c>
      <c r="AU5" s="42" t="s">
        <v>378</v>
      </c>
      <c r="AW5" s="386" t="s">
        <v>530</v>
      </c>
      <c r="AX5" s="387" t="s">
        <v>530</v>
      </c>
      <c r="AZ5" s="1087" t="s">
        <v>724</v>
      </c>
      <c r="BA5" s="1093" t="s">
        <v>723</v>
      </c>
      <c r="BC5" s="754" t="s">
        <v>642</v>
      </c>
    </row>
    <row r="6" spans="1:55" ht="112.5">
      <c r="A6" s="6" t="s">
        <v>104</v>
      </c>
      <c r="B6" s="41">
        <v>2004</v>
      </c>
      <c r="C6" s="41">
        <v>2017</v>
      </c>
      <c r="E6" s="137" t="s">
        <v>189</v>
      </c>
      <c r="F6" s="140"/>
      <c r="G6" s="141" t="s">
        <v>290</v>
      </c>
      <c r="H6" s="141" t="s">
        <v>257</v>
      </c>
      <c r="I6" s="137" t="s">
        <v>67</v>
      </c>
      <c r="J6" s="141" t="s">
        <v>263</v>
      </c>
      <c r="N6" s="626" t="s">
        <v>287</v>
      </c>
      <c r="O6" s="513" t="s">
        <v>609</v>
      </c>
      <c r="R6" s="172" t="s">
        <v>3</v>
      </c>
      <c r="T6" s="42" t="s">
        <v>33</v>
      </c>
      <c r="U6" s="171" t="s">
        <v>326</v>
      </c>
      <c r="V6" s="984">
        <v>5</v>
      </c>
      <c r="W6" s="428"/>
      <c r="X6" s="714" t="s">
        <v>583</v>
      </c>
      <c r="Y6" s="714" t="s">
        <v>737</v>
      </c>
      <c r="Z6" s="200"/>
      <c r="AA6" s="211"/>
      <c r="AH6" s="137" t="s">
        <v>365</v>
      </c>
      <c r="AK6" s="137" t="s">
        <v>348</v>
      </c>
      <c r="AM6" s="137" t="s">
        <v>358</v>
      </c>
      <c r="AP6" s="1191" t="s">
        <v>583</v>
      </c>
      <c r="AQ6" s="980" t="s">
        <v>581</v>
      </c>
      <c r="AU6" s="212" t="s">
        <v>379</v>
      </c>
      <c r="AW6" s="386" t="s">
        <v>531</v>
      </c>
      <c r="AX6" s="387" t="s">
        <v>531</v>
      </c>
      <c r="AZ6" s="1087" t="s">
        <v>725</v>
      </c>
      <c r="BA6" s="1093" t="s">
        <v>731</v>
      </c>
    </row>
    <row r="7" spans="1:55" ht="56.25">
      <c r="A7" s="6" t="s">
        <v>105</v>
      </c>
      <c r="B7" s="41">
        <v>2005</v>
      </c>
      <c r="E7" s="137" t="s">
        <v>190</v>
      </c>
      <c r="F7" s="140"/>
      <c r="G7" s="137" t="s">
        <v>254</v>
      </c>
      <c r="H7" s="137" t="s">
        <v>256</v>
      </c>
      <c r="I7" s="137" t="s">
        <v>68</v>
      </c>
      <c r="J7" s="137" t="s">
        <v>283</v>
      </c>
      <c r="N7" s="627" t="s">
        <v>288</v>
      </c>
      <c r="O7" s="513" t="s">
        <v>610</v>
      </c>
      <c r="U7" s="171" t="s">
        <v>84</v>
      </c>
      <c r="V7" s="985" t="s">
        <v>68</v>
      </c>
      <c r="W7" s="428"/>
      <c r="X7" s="714" t="s">
        <v>584</v>
      </c>
      <c r="Y7" s="1077" t="s">
        <v>730</v>
      </c>
      <c r="Z7" s="200"/>
      <c r="AA7" s="211"/>
      <c r="AH7" s="137" t="s">
        <v>341</v>
      </c>
      <c r="AK7" s="137" t="s">
        <v>349</v>
      </c>
      <c r="AM7" s="137" t="s">
        <v>359</v>
      </c>
      <c r="AP7" s="1191" t="s">
        <v>584</v>
      </c>
      <c r="AQ7" s="980" t="s">
        <v>674</v>
      </c>
      <c r="AU7" s="212" t="s">
        <v>380</v>
      </c>
      <c r="AW7" s="386" t="s">
        <v>532</v>
      </c>
      <c r="AX7" s="387" t="s">
        <v>532</v>
      </c>
      <c r="AZ7" s="1087" t="s">
        <v>726</v>
      </c>
      <c r="BA7" s="1093" t="s">
        <v>736</v>
      </c>
    </row>
    <row r="8" spans="1:55" ht="33.75">
      <c r="A8" s="6" t="s">
        <v>106</v>
      </c>
      <c r="B8" s="41">
        <v>2006</v>
      </c>
      <c r="E8" s="137" t="s">
        <v>191</v>
      </c>
      <c r="F8" s="140"/>
      <c r="G8" s="137" t="s">
        <v>255</v>
      </c>
      <c r="H8" s="137" t="s">
        <v>262</v>
      </c>
      <c r="I8" s="137" t="s">
        <v>182</v>
      </c>
      <c r="J8" s="137" t="s">
        <v>279</v>
      </c>
      <c r="N8" s="628" t="s">
        <v>289</v>
      </c>
      <c r="O8" s="513" t="s">
        <v>611</v>
      </c>
      <c r="V8" s="985" t="s">
        <v>182</v>
      </c>
      <c r="W8" s="428"/>
      <c r="X8" s="714" t="s">
        <v>585</v>
      </c>
      <c r="Y8" s="1077" t="s">
        <v>730</v>
      </c>
      <c r="Z8" s="200"/>
      <c r="AA8" s="211"/>
      <c r="AK8" s="137" t="s">
        <v>350</v>
      </c>
      <c r="AP8" s="1191" t="s">
        <v>585</v>
      </c>
      <c r="AQ8" s="980" t="s">
        <v>673</v>
      </c>
      <c r="AU8" s="212" t="s">
        <v>381</v>
      </c>
      <c r="AW8" s="386" t="s">
        <v>533</v>
      </c>
      <c r="AX8" s="387" t="s">
        <v>533</v>
      </c>
      <c r="AZ8" s="1087" t="s">
        <v>727</v>
      </c>
      <c r="BA8" s="1093" t="s">
        <v>746</v>
      </c>
    </row>
    <row r="9" spans="1:55" ht="33.75">
      <c r="A9" s="6" t="s">
        <v>107</v>
      </c>
      <c r="B9" s="41">
        <v>2007</v>
      </c>
      <c r="E9" s="137" t="s">
        <v>192</v>
      </c>
      <c r="F9" s="140"/>
      <c r="G9" s="137" t="s">
        <v>262</v>
      </c>
      <c r="I9" s="137" t="s">
        <v>183</v>
      </c>
      <c r="O9" s="513" t="s">
        <v>612</v>
      </c>
      <c r="V9" s="985" t="s">
        <v>183</v>
      </c>
      <c r="W9" s="428"/>
      <c r="X9" s="714" t="s">
        <v>586</v>
      </c>
      <c r="Y9" s="1077" t="s">
        <v>729</v>
      </c>
      <c r="Z9" s="200">
        <v>1</v>
      </c>
      <c r="AA9" s="211"/>
      <c r="AK9" s="137" t="s">
        <v>351</v>
      </c>
      <c r="AP9" s="1191" t="s">
        <v>588</v>
      </c>
      <c r="AQ9" s="980" t="s">
        <v>582</v>
      </c>
      <c r="AW9" s="386" t="s">
        <v>534</v>
      </c>
      <c r="AX9" s="387" t="s">
        <v>534</v>
      </c>
      <c r="AZ9" s="1087" t="s">
        <v>728</v>
      </c>
      <c r="BA9" s="1093" t="s">
        <v>743</v>
      </c>
    </row>
    <row r="10" spans="1:55" ht="56.25">
      <c r="A10" s="6" t="s">
        <v>108</v>
      </c>
      <c r="B10" s="41">
        <v>2008</v>
      </c>
      <c r="E10" s="137" t="s">
        <v>193</v>
      </c>
      <c r="F10" s="140"/>
      <c r="I10" s="137" t="s">
        <v>207</v>
      </c>
      <c r="O10" s="513" t="s">
        <v>613</v>
      </c>
      <c r="V10" s="986" t="s">
        <v>207</v>
      </c>
      <c r="W10" s="983"/>
      <c r="X10" s="981" t="s">
        <v>587</v>
      </c>
      <c r="Y10" s="982" t="s">
        <v>742</v>
      </c>
      <c r="Z10" s="200"/>
      <c r="AP10" s="1191" t="s">
        <v>587</v>
      </c>
      <c r="AQ10" s="980" t="s">
        <v>583</v>
      </c>
      <c r="AW10" s="386" t="s">
        <v>535</v>
      </c>
      <c r="AX10" s="387" t="s">
        <v>535</v>
      </c>
    </row>
    <row r="11" spans="1:55" ht="22.5">
      <c r="A11" s="6" t="s">
        <v>109</v>
      </c>
      <c r="B11" s="41">
        <v>2009</v>
      </c>
      <c r="E11" s="137" t="s">
        <v>194</v>
      </c>
      <c r="F11" s="140"/>
      <c r="I11" s="137" t="s">
        <v>208</v>
      </c>
      <c r="O11" s="496" t="s">
        <v>614</v>
      </c>
      <c r="V11" s="985" t="s">
        <v>208</v>
      </c>
      <c r="W11" s="430"/>
      <c r="X11" s="429" t="s">
        <v>588</v>
      </c>
      <c r="Y11" s="714" t="s">
        <v>741</v>
      </c>
      <c r="Z11" s="200"/>
      <c r="AP11" s="1191" t="s">
        <v>586</v>
      </c>
      <c r="AQ11" s="703"/>
      <c r="AW11" s="386" t="s">
        <v>536</v>
      </c>
      <c r="AX11" s="387" t="s">
        <v>536</v>
      </c>
    </row>
    <row r="12" spans="1:55" ht="33.75">
      <c r="A12" s="6" t="s">
        <v>64</v>
      </c>
      <c r="B12" s="41">
        <v>2010</v>
      </c>
      <c r="E12" s="137" t="s">
        <v>195</v>
      </c>
      <c r="F12" s="140"/>
      <c r="G12" s="141" t="s">
        <v>291</v>
      </c>
      <c r="H12" s="141" t="s">
        <v>259</v>
      </c>
      <c r="I12" s="137" t="s">
        <v>209</v>
      </c>
      <c r="O12" s="496" t="s">
        <v>3</v>
      </c>
      <c r="V12" s="985" t="s">
        <v>209</v>
      </c>
      <c r="W12" s="514"/>
      <c r="X12" s="429" t="s">
        <v>669</v>
      </c>
      <c r="Y12" s="1077" t="s">
        <v>729</v>
      </c>
      <c r="AP12" s="1043"/>
      <c r="AW12" s="386" t="s">
        <v>208</v>
      </c>
      <c r="AX12" s="387" t="s">
        <v>208</v>
      </c>
    </row>
    <row r="13" spans="1:55" ht="22.5">
      <c r="A13" s="6" t="s">
        <v>110</v>
      </c>
      <c r="B13" s="41">
        <v>2011</v>
      </c>
      <c r="E13" s="137" t="s">
        <v>196</v>
      </c>
      <c r="F13" s="140"/>
      <c r="G13" s="137" t="s">
        <v>260</v>
      </c>
      <c r="H13" s="137" t="s">
        <v>261</v>
      </c>
      <c r="I13" s="137" t="s">
        <v>210</v>
      </c>
      <c r="V13" s="985" t="s">
        <v>210</v>
      </c>
      <c r="W13" s="514"/>
      <c r="X13" s="514"/>
      <c r="Y13" s="514"/>
      <c r="AW13" s="386" t="s">
        <v>209</v>
      </c>
      <c r="AX13" s="387" t="s">
        <v>209</v>
      </c>
    </row>
    <row r="14" spans="1:55" ht="45">
      <c r="A14" s="6" t="s">
        <v>65</v>
      </c>
      <c r="B14" s="41">
        <v>2012</v>
      </c>
      <c r="G14" s="137" t="s">
        <v>262</v>
      </c>
      <c r="H14" s="137" t="s">
        <v>262</v>
      </c>
      <c r="I14" s="137" t="s">
        <v>211</v>
      </c>
      <c r="N14" s="93" t="s">
        <v>315</v>
      </c>
      <c r="V14" s="984">
        <v>13</v>
      </c>
      <c r="W14" s="428"/>
      <c r="X14" s="429" t="s">
        <v>674</v>
      </c>
      <c r="Y14" s="1077" t="s">
        <v>729</v>
      </c>
      <c r="AW14" s="386" t="s">
        <v>210</v>
      </c>
      <c r="AX14" s="387" t="s">
        <v>210</v>
      </c>
    </row>
    <row r="15" spans="1:55" ht="63.75">
      <c r="A15" s="6" t="s">
        <v>438</v>
      </c>
      <c r="B15" s="41">
        <v>2013</v>
      </c>
      <c r="I15" s="137" t="s">
        <v>212</v>
      </c>
      <c r="N15" s="170" t="s">
        <v>323</v>
      </c>
      <c r="V15" s="497"/>
      <c r="W15" s="497"/>
      <c r="X15" s="210"/>
      <c r="Y15" s="497"/>
      <c r="AW15" s="386" t="s">
        <v>211</v>
      </c>
      <c r="AX15" s="387" t="s">
        <v>211</v>
      </c>
    </row>
    <row r="16" spans="1:55" ht="21" customHeight="1">
      <c r="A16" s="6" t="s">
        <v>111</v>
      </c>
      <c r="B16" s="41">
        <v>2014</v>
      </c>
      <c r="I16" s="137" t="s">
        <v>213</v>
      </c>
      <c r="N16" s="170" t="s">
        <v>322</v>
      </c>
      <c r="AW16" s="386" t="s">
        <v>212</v>
      </c>
      <c r="AX16" s="387" t="s">
        <v>212</v>
      </c>
    </row>
    <row r="17" spans="1:50" ht="21" customHeight="1">
      <c r="A17" s="6" t="s">
        <v>112</v>
      </c>
      <c r="B17" s="41">
        <v>2015</v>
      </c>
      <c r="I17" s="137" t="s">
        <v>214</v>
      </c>
      <c r="N17" s="170" t="s">
        <v>321</v>
      </c>
      <c r="X17" s="210"/>
      <c r="AW17" s="386" t="s">
        <v>213</v>
      </c>
      <c r="AX17" s="387" t="s">
        <v>213</v>
      </c>
    </row>
    <row r="18" spans="1:50" ht="21" customHeight="1">
      <c r="A18" s="6" t="s">
        <v>113</v>
      </c>
      <c r="B18" s="41">
        <v>2016</v>
      </c>
      <c r="I18" s="137" t="s">
        <v>215</v>
      </c>
      <c r="N18" s="170" t="s">
        <v>320</v>
      </c>
      <c r="X18" s="210"/>
      <c r="AW18" s="386" t="s">
        <v>214</v>
      </c>
      <c r="AX18" s="387" t="s">
        <v>214</v>
      </c>
    </row>
    <row r="19" spans="1:50" ht="21" customHeight="1">
      <c r="A19" s="6" t="s">
        <v>114</v>
      </c>
      <c r="B19" s="41">
        <v>2017</v>
      </c>
      <c r="I19" s="137" t="s">
        <v>216</v>
      </c>
      <c r="N19" s="170" t="s">
        <v>319</v>
      </c>
      <c r="X19" s="210"/>
      <c r="AW19" s="386" t="s">
        <v>215</v>
      </c>
      <c r="AX19" s="387" t="s">
        <v>215</v>
      </c>
    </row>
    <row r="20" spans="1:50" ht="21" customHeight="1">
      <c r="A20" s="6" t="s">
        <v>115</v>
      </c>
      <c r="B20" s="41">
        <v>2018</v>
      </c>
      <c r="I20" s="137" t="s">
        <v>217</v>
      </c>
      <c r="N20" s="170" t="s">
        <v>318</v>
      </c>
      <c r="AW20" s="386" t="s">
        <v>216</v>
      </c>
      <c r="AX20" s="387" t="s">
        <v>216</v>
      </c>
    </row>
    <row r="21" spans="1:50" ht="21" customHeight="1">
      <c r="A21" s="6" t="s">
        <v>116</v>
      </c>
      <c r="B21" s="41">
        <v>2019</v>
      </c>
      <c r="I21" s="137" t="s">
        <v>218</v>
      </c>
      <c r="N21" s="170" t="s">
        <v>317</v>
      </c>
      <c r="AW21" s="386" t="s">
        <v>217</v>
      </c>
      <c r="AX21" s="387" t="s">
        <v>217</v>
      </c>
    </row>
    <row r="22" spans="1:50" ht="21" customHeight="1">
      <c r="A22" s="6" t="s">
        <v>117</v>
      </c>
      <c r="B22" s="41">
        <v>2020</v>
      </c>
      <c r="N22" s="170" t="s">
        <v>316</v>
      </c>
      <c r="AW22" s="386" t="s">
        <v>218</v>
      </c>
      <c r="AX22" s="387" t="s">
        <v>218</v>
      </c>
    </row>
    <row r="23" spans="1:50" ht="21" customHeight="1">
      <c r="A23" s="6" t="s">
        <v>118</v>
      </c>
      <c r="B23" s="41">
        <v>2021</v>
      </c>
      <c r="AW23" s="386" t="s">
        <v>537</v>
      </c>
      <c r="AX23" s="387" t="s">
        <v>537</v>
      </c>
    </row>
    <row r="24" spans="1:50" ht="21" customHeight="1">
      <c r="A24" s="6" t="s">
        <v>119</v>
      </c>
      <c r="B24" s="41">
        <v>2022</v>
      </c>
      <c r="AW24" s="386" t="s">
        <v>538</v>
      </c>
      <c r="AX24" s="387" t="s">
        <v>538</v>
      </c>
    </row>
    <row r="25" spans="1:50">
      <c r="A25" s="6" t="s">
        <v>120</v>
      </c>
      <c r="B25" s="41">
        <v>2023</v>
      </c>
      <c r="AW25" s="386" t="s">
        <v>539</v>
      </c>
      <c r="AX25" s="387" t="s">
        <v>539</v>
      </c>
    </row>
    <row r="26" spans="1:50">
      <c r="A26" s="6" t="s">
        <v>121</v>
      </c>
      <c r="B26" s="41">
        <v>2024</v>
      </c>
      <c r="AX26" s="387" t="s">
        <v>540</v>
      </c>
    </row>
    <row r="27" spans="1:50">
      <c r="A27" s="6" t="s">
        <v>122</v>
      </c>
      <c r="B27" s="41">
        <v>2025</v>
      </c>
      <c r="AX27" s="387" t="s">
        <v>541</v>
      </c>
    </row>
    <row r="28" spans="1:50">
      <c r="A28" s="6" t="s">
        <v>123</v>
      </c>
      <c r="D28" s="262"/>
      <c r="E28" s="263"/>
      <c r="F28" s="263"/>
      <c r="H28" s="264" t="s">
        <v>406</v>
      </c>
      <c r="AX28" s="387" t="s">
        <v>542</v>
      </c>
    </row>
    <row r="29" spans="1:50">
      <c r="A29" s="6" t="s">
        <v>124</v>
      </c>
      <c r="D29" s="265" t="s">
        <v>407</v>
      </c>
      <c r="E29" s="266" t="str">
        <f>IF(periodStart = "","", periodStart)</f>
        <v>01.09.2022</v>
      </c>
      <c r="F29" s="266" t="str">
        <f>IF(periodEnd = "","", periodEnd)</f>
        <v>31.12.2022</v>
      </c>
      <c r="H29" s="267" t="s">
        <v>3371</v>
      </c>
      <c r="AX29" s="387" t="s">
        <v>543</v>
      </c>
    </row>
    <row r="30" spans="1:50">
      <c r="A30" s="6" t="s">
        <v>125</v>
      </c>
      <c r="D30" s="268"/>
      <c r="E30" s="269"/>
      <c r="F30" s="269"/>
      <c r="AX30" s="387" t="s">
        <v>544</v>
      </c>
    </row>
    <row r="31" spans="1:50" ht="12.75">
      <c r="A31" s="6" t="s">
        <v>126</v>
      </c>
      <c r="D31" s="262"/>
      <c r="E31" s="263"/>
      <c r="F31" s="263"/>
      <c r="H31" s="270"/>
      <c r="AX31" s="387" t="s">
        <v>545</v>
      </c>
    </row>
    <row r="32" spans="1:50">
      <c r="A32" s="6" t="s">
        <v>127</v>
      </c>
      <c r="D32" s="265" t="s">
        <v>408</v>
      </c>
      <c r="E32" s="271"/>
      <c r="F32" s="271"/>
      <c r="H32" s="272" t="s">
        <v>409</v>
      </c>
      <c r="O32" s="497" t="s">
        <v>605</v>
      </c>
      <c r="AX32" s="387" t="s">
        <v>546</v>
      </c>
    </row>
    <row r="33" spans="1:50">
      <c r="A33" s="6" t="s">
        <v>128</v>
      </c>
      <c r="O33" s="497" t="s">
        <v>606</v>
      </c>
      <c r="AX33" s="387" t="s">
        <v>547</v>
      </c>
    </row>
    <row r="34" spans="1:50">
      <c r="A34" s="6" t="s">
        <v>129</v>
      </c>
      <c r="O34" s="497" t="s">
        <v>607</v>
      </c>
      <c r="AX34" s="387" t="s">
        <v>548</v>
      </c>
    </row>
    <row r="35" spans="1:50">
      <c r="A35" s="6" t="s">
        <v>130</v>
      </c>
      <c r="O35" s="497" t="s">
        <v>608</v>
      </c>
      <c r="X35" s="497"/>
      <c r="Y35" s="497"/>
      <c r="AX35" s="387" t="s">
        <v>549</v>
      </c>
    </row>
    <row r="36" spans="1:50">
      <c r="A36" s="6" t="s">
        <v>94</v>
      </c>
      <c r="O36" s="497" t="s">
        <v>609</v>
      </c>
      <c r="AX36" s="387" t="s">
        <v>550</v>
      </c>
    </row>
    <row r="37" spans="1:50">
      <c r="A37" s="6" t="s">
        <v>95</v>
      </c>
      <c r="O37" s="497" t="s">
        <v>610</v>
      </c>
      <c r="AX37" s="387" t="s">
        <v>551</v>
      </c>
    </row>
    <row r="38" spans="1:50">
      <c r="A38" s="6" t="s">
        <v>96</v>
      </c>
      <c r="O38" s="497" t="s">
        <v>611</v>
      </c>
      <c r="AX38" s="387" t="s">
        <v>552</v>
      </c>
    </row>
    <row r="39" spans="1:50">
      <c r="A39" s="6" t="s">
        <v>97</v>
      </c>
      <c r="O39" s="497" t="s">
        <v>612</v>
      </c>
      <c r="AX39" s="387" t="s">
        <v>500</v>
      </c>
    </row>
    <row r="40" spans="1:50">
      <c r="A40" s="6" t="s">
        <v>98</v>
      </c>
      <c r="O40" s="497" t="s">
        <v>613</v>
      </c>
      <c r="AX40" s="387" t="s">
        <v>501</v>
      </c>
    </row>
    <row r="41" spans="1:50">
      <c r="A41" s="6" t="s">
        <v>99</v>
      </c>
      <c r="O41" s="497" t="s">
        <v>614</v>
      </c>
      <c r="AX41" s="387" t="s">
        <v>502</v>
      </c>
    </row>
    <row r="42" spans="1:50">
      <c r="A42" s="6" t="s">
        <v>131</v>
      </c>
      <c r="AX42" s="387" t="s">
        <v>503</v>
      </c>
    </row>
    <row r="43" spans="1:50">
      <c r="A43" s="6" t="s">
        <v>132</v>
      </c>
      <c r="AX43" s="387" t="s">
        <v>504</v>
      </c>
    </row>
    <row r="44" spans="1:50">
      <c r="A44" s="6" t="s">
        <v>133</v>
      </c>
      <c r="AX44" s="387" t="s">
        <v>505</v>
      </c>
    </row>
    <row r="45" spans="1:50">
      <c r="A45" s="6" t="s">
        <v>134</v>
      </c>
      <c r="AX45" s="387" t="s">
        <v>506</v>
      </c>
    </row>
    <row r="46" spans="1:50">
      <c r="A46" s="6" t="s">
        <v>135</v>
      </c>
      <c r="AX46" s="387" t="s">
        <v>507</v>
      </c>
    </row>
    <row r="47" spans="1:50">
      <c r="A47" s="6" t="s">
        <v>156</v>
      </c>
      <c r="AX47" s="387" t="s">
        <v>508</v>
      </c>
    </row>
    <row r="48" spans="1:50">
      <c r="A48" s="6" t="s">
        <v>157</v>
      </c>
      <c r="AX48" s="387" t="s">
        <v>509</v>
      </c>
    </row>
    <row r="49" spans="1:50">
      <c r="A49" s="6" t="s">
        <v>158</v>
      </c>
      <c r="AX49" s="387" t="s">
        <v>510</v>
      </c>
    </row>
    <row r="50" spans="1:50">
      <c r="A50" s="6" t="s">
        <v>136</v>
      </c>
      <c r="AX50" s="387" t="s">
        <v>511</v>
      </c>
    </row>
    <row r="51" spans="1:50">
      <c r="A51" s="6" t="s">
        <v>137</v>
      </c>
      <c r="AX51" s="387" t="s">
        <v>512</v>
      </c>
    </row>
    <row r="52" spans="1:50">
      <c r="A52" s="6" t="s">
        <v>138</v>
      </c>
      <c r="AX52" s="387" t="s">
        <v>513</v>
      </c>
    </row>
    <row r="53" spans="1:50">
      <c r="A53" s="6" t="s">
        <v>139</v>
      </c>
      <c r="X53" s="449"/>
      <c r="AX53" s="387" t="s">
        <v>514</v>
      </c>
    </row>
    <row r="54" spans="1:50">
      <c r="A54" s="6" t="s">
        <v>140</v>
      </c>
      <c r="X54" s="449"/>
      <c r="AX54" s="387" t="s">
        <v>515</v>
      </c>
    </row>
    <row r="55" spans="1:50">
      <c r="A55" s="6" t="s">
        <v>141</v>
      </c>
      <c r="X55" s="449"/>
      <c r="AX55" s="387" t="s">
        <v>516</v>
      </c>
    </row>
    <row r="56" spans="1:50">
      <c r="A56" s="6" t="s">
        <v>142</v>
      </c>
      <c r="X56" s="449"/>
      <c r="AX56" s="387" t="s">
        <v>517</v>
      </c>
    </row>
    <row r="57" spans="1:50">
      <c r="A57" s="6" t="s">
        <v>386</v>
      </c>
      <c r="X57" s="449"/>
      <c r="AX57" s="387" t="s">
        <v>518</v>
      </c>
    </row>
    <row r="58" spans="1:50">
      <c r="A58" s="6" t="s">
        <v>143</v>
      </c>
      <c r="X58" s="449"/>
      <c r="AX58" s="387" t="s">
        <v>519</v>
      </c>
    </row>
    <row r="59" spans="1:50">
      <c r="A59" s="6" t="s">
        <v>144</v>
      </c>
      <c r="X59" s="449"/>
      <c r="AX59" s="387" t="s">
        <v>520</v>
      </c>
    </row>
    <row r="60" spans="1:50">
      <c r="A60" s="6" t="s">
        <v>145</v>
      </c>
      <c r="X60" s="449"/>
      <c r="AX60" s="387" t="s">
        <v>521</v>
      </c>
    </row>
    <row r="61" spans="1:50">
      <c r="A61" s="6" t="s">
        <v>146</v>
      </c>
      <c r="X61" s="449"/>
      <c r="AX61" s="387" t="s">
        <v>522</v>
      </c>
    </row>
    <row r="62" spans="1:50">
      <c r="A62" s="6" t="s">
        <v>89</v>
      </c>
      <c r="X62" s="449"/>
    </row>
    <row r="63" spans="1:50">
      <c r="A63" s="6" t="s">
        <v>147</v>
      </c>
    </row>
    <row r="64" spans="1:50">
      <c r="A64" s="6" t="s">
        <v>148</v>
      </c>
    </row>
    <row r="65" spans="1:1">
      <c r="A65" s="6" t="s">
        <v>149</v>
      </c>
    </row>
    <row r="66" spans="1:1">
      <c r="A66" s="6" t="s">
        <v>150</v>
      </c>
    </row>
    <row r="67" spans="1:1">
      <c r="A67" s="6" t="s">
        <v>151</v>
      </c>
    </row>
    <row r="68" spans="1:1">
      <c r="A68" s="6" t="s">
        <v>152</v>
      </c>
    </row>
    <row r="69" spans="1:1">
      <c r="A69" s="6" t="s">
        <v>153</v>
      </c>
    </row>
    <row r="70" spans="1:1">
      <c r="A70" s="6" t="s">
        <v>154</v>
      </c>
    </row>
    <row r="71" spans="1:1">
      <c r="A71" s="6" t="s">
        <v>155</v>
      </c>
    </row>
    <row r="72" spans="1:1">
      <c r="A72" s="6" t="s">
        <v>159</v>
      </c>
    </row>
    <row r="73" spans="1:1">
      <c r="A73" s="6" t="s">
        <v>160</v>
      </c>
    </row>
    <row r="74" spans="1:1">
      <c r="A74" s="6" t="s">
        <v>161</v>
      </c>
    </row>
    <row r="75" spans="1:1">
      <c r="A75" s="6" t="s">
        <v>162</v>
      </c>
    </row>
    <row r="76" spans="1:1">
      <c r="A76" s="6" t="s">
        <v>163</v>
      </c>
    </row>
    <row r="77" spans="1:1">
      <c r="A77" s="6" t="s">
        <v>164</v>
      </c>
    </row>
    <row r="78" spans="1:1">
      <c r="A78" s="6" t="s">
        <v>165</v>
      </c>
    </row>
    <row r="79" spans="1:1">
      <c r="A79" s="6" t="s">
        <v>93</v>
      </c>
    </row>
    <row r="80" spans="1:1">
      <c r="A80" s="6" t="s">
        <v>166</v>
      </c>
    </row>
    <row r="81" spans="1:1">
      <c r="A81" s="6" t="s">
        <v>167</v>
      </c>
    </row>
    <row r="82" spans="1:1">
      <c r="A82" s="6" t="s">
        <v>168</v>
      </c>
    </row>
    <row r="83" spans="1:1">
      <c r="A83" s="6" t="s">
        <v>43</v>
      </c>
    </row>
    <row r="84" spans="1:1">
      <c r="A84" s="6" t="s">
        <v>44</v>
      </c>
    </row>
    <row r="85" spans="1:1">
      <c r="A85" s="6" t="s">
        <v>45</v>
      </c>
    </row>
    <row r="86" spans="1:1">
      <c r="A86" s="6" t="s">
        <v>46</v>
      </c>
    </row>
    <row r="87" spans="1:1">
      <c r="A87" s="6" t="s">
        <v>47</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4_1">
    <tabColor rgb="FFFFCC99"/>
  </sheetPr>
  <dimension ref="A1"/>
  <sheetViews>
    <sheetView showGridLines="0" workbookViewId="0"/>
  </sheetViews>
  <sheetFormatPr defaultRowHeight="11.25"/>
  <cols>
    <col min="1" max="16384" width="9.140625" style="1092"/>
  </cols>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3">
    <tabColor indexed="47"/>
  </sheetPr>
  <dimension ref="A1"/>
  <sheetViews>
    <sheetView showGridLines="0" zoomScaleNormal="100" workbookViewId="0"/>
  </sheetViews>
  <sheetFormatPr defaultRowHeight="11.25"/>
  <cols>
    <col min="1" max="16384" width="9.140625" style="1071"/>
  </cols>
  <sheetData>
    <row r="1" spans="1:1">
      <c r="A1" s="1072"/>
    </row>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124"/>
  <sheetViews>
    <sheetView showGridLines="0" workbookViewId="0"/>
  </sheetViews>
  <sheetFormatPr defaultRowHeight="11.25"/>
  <sheetData>
    <row r="1" spans="1:1">
      <c r="A1" s="1172">
        <f>IF('Форма 4.10.2 | Т-ТЭ | &gt;=25МВт'!$O$22="",1,0)</f>
        <v>1</v>
      </c>
    </row>
    <row r="2" spans="1:1">
      <c r="A2" s="1172">
        <f>IF('Форма 4.10.2 | Т-ТЭ | &gt;=25МВт'!$O$23="",1,0)</f>
        <v>1</v>
      </c>
    </row>
    <row r="3" spans="1:1">
      <c r="A3" s="1172">
        <f>IF('Форма 4.10.2 | Т-ТЭ | &gt;=25МВт'!$M$24="",1,0)</f>
        <v>1</v>
      </c>
    </row>
    <row r="4" spans="1:1">
      <c r="A4" s="1172">
        <f>IF('Форма 4.10.2 | Т-ТЭ | &gt;=25МВт'!$R$24="",1,0)</f>
        <v>1</v>
      </c>
    </row>
    <row r="5" spans="1:1">
      <c r="A5" s="1172">
        <f>IF('Форма 4.10.2 | Т-ТЭ | &gt;=25МВт'!$T$24="",1,0)</f>
        <v>1</v>
      </c>
    </row>
    <row r="6" spans="1:1">
      <c r="A6" s="1172">
        <f>IF('Форма 4.10.2 | Т-ТЭ | &gt;=25МВт'!$S$24="",1,0)</f>
        <v>0</v>
      </c>
    </row>
    <row r="7" spans="1:1">
      <c r="A7" s="1172">
        <f>IF('Форма 4.10.2 | Т-ТЭ | &gt;=25МВт'!$U$24="",1,0)</f>
        <v>0</v>
      </c>
    </row>
    <row r="8" spans="1:1">
      <c r="A8" s="1172">
        <f>IF('Форма 4.10.2 | Т-ТЭ | ТСО'!$O$22="",1,0)</f>
        <v>1</v>
      </c>
    </row>
    <row r="9" spans="1:1">
      <c r="A9" s="1172">
        <f>IF('Форма 4.10.2 | Т-ТЭ | ТСО'!$O$23="",1,0)</f>
        <v>1</v>
      </c>
    </row>
    <row r="10" spans="1:1">
      <c r="A10" s="1172">
        <f>IF('Форма 4.10.2 | Т-ТЭ | ТСО'!$M$24="",1,0)</f>
        <v>1</v>
      </c>
    </row>
    <row r="11" spans="1:1">
      <c r="A11" s="1172">
        <f>IF('Форма 4.10.2 | Т-ТЭ | ТСО'!$R$24="",1,0)</f>
        <v>1</v>
      </c>
    </row>
    <row r="12" spans="1:1">
      <c r="A12" s="1172">
        <f>IF('Форма 4.10.2 | Т-ТЭ | ТСО'!$T$24="",1,0)</f>
        <v>1</v>
      </c>
    </row>
    <row r="13" spans="1:1">
      <c r="A13" s="1172">
        <f>IF('Форма 4.10.2 | Т-ТЭ | ТСО'!$S$24="",1,0)</f>
        <v>0</v>
      </c>
    </row>
    <row r="14" spans="1:1">
      <c r="A14" s="1172">
        <f>IF('Форма 4.10.2 | Т-ТЭ | ТСО'!$U$24="",1,0)</f>
        <v>0</v>
      </c>
    </row>
    <row r="15" spans="1:1">
      <c r="A15" s="1172">
        <f>IF('Форма 4.10.2 | Т-ТЭ | потр'!$O$22="",1,0)</f>
        <v>1</v>
      </c>
    </row>
    <row r="16" spans="1:1">
      <c r="A16" s="1172">
        <f>IF('Форма 4.10.2 | Т-ТЭ | потр'!$O$23="",1,0)</f>
        <v>1</v>
      </c>
    </row>
    <row r="17" spans="1:1">
      <c r="A17" s="1172">
        <f>IF('Форма 4.10.2 | Т-ТЭ | потр'!$M$24="",1,0)</f>
        <v>1</v>
      </c>
    </row>
    <row r="18" spans="1:1">
      <c r="A18" s="1172">
        <f>IF('Форма 4.10.2 | Т-ТЭ | потр'!$R$24="",1,0)</f>
        <v>1</v>
      </c>
    </row>
    <row r="19" spans="1:1">
      <c r="A19" s="1172">
        <f>IF('Форма 4.10.2 | Т-ТЭ | потр'!$T$24="",1,0)</f>
        <v>1</v>
      </c>
    </row>
    <row r="20" spans="1:1">
      <c r="A20" s="1172">
        <f>IF('Форма 4.10.2 | Т-ТЭ | потр'!$S$24="",1,0)</f>
        <v>0</v>
      </c>
    </row>
    <row r="21" spans="1:1">
      <c r="A21" s="1172">
        <f>IF('Форма 4.10.2 | Т-ТЭ | потр'!$U$24="",1,0)</f>
        <v>0</v>
      </c>
    </row>
    <row r="22" spans="1:1">
      <c r="A22" s="1172">
        <f>IF('Форма 4.10.2 | Т-ТЭ | предел'!$O$24="",1,0)</f>
        <v>1</v>
      </c>
    </row>
    <row r="23" spans="1:1">
      <c r="A23" s="1172">
        <f>IF('Форма 4.10.2 | Т-ТЭ | предел'!$O$25="",1,0)</f>
        <v>1</v>
      </c>
    </row>
    <row r="24" spans="1:1">
      <c r="A24" s="1172">
        <f>IF('Форма 4.10.2 | Т-ТЭ | предел'!$M$26="",1,0)</f>
        <v>1</v>
      </c>
    </row>
    <row r="25" spans="1:1">
      <c r="A25" s="1172">
        <f>IF('Форма 4.10.2 | Т-ТЭ | предел'!$R$26="",1,0)</f>
        <v>1</v>
      </c>
    </row>
    <row r="26" spans="1:1">
      <c r="A26" s="1172">
        <f>IF('Форма 4.10.2 | Т-ТЭ | предел'!$T$26="",1,0)</f>
        <v>1</v>
      </c>
    </row>
    <row r="27" spans="1:1">
      <c r="A27" s="1172">
        <f>IF('Форма 4.10.2 | Т-ТЭ | предел'!$S$26="",1,0)</f>
        <v>0</v>
      </c>
    </row>
    <row r="28" spans="1:1">
      <c r="A28" s="1172">
        <f>IF('Форма 4.10.2 | Т-ТЭ | предел'!$U$26="",1,0)</f>
        <v>0</v>
      </c>
    </row>
    <row r="29" spans="1:1">
      <c r="A29" s="1172">
        <f>IF('Форма 4.10.2 | Т-ТЭ | индикат'!$O$7="",1,0)</f>
        <v>1</v>
      </c>
    </row>
    <row r="30" spans="1:1">
      <c r="A30" s="1172">
        <f>IF('Форма 4.10.2 | Т-ТЭ | индикат'!$O$24="",1,0)</f>
        <v>1</v>
      </c>
    </row>
    <row r="31" spans="1:1">
      <c r="A31" s="1172">
        <f>IF('Форма 4.10.2 | Т-ТЭ | индикат'!$O$25="",1,0)</f>
        <v>1</v>
      </c>
    </row>
    <row r="32" spans="1:1">
      <c r="A32" s="1172">
        <f>IF('Форма 4.10.2 | Т-ТЭ | индикат'!$M$26="",1,0)</f>
        <v>1</v>
      </c>
    </row>
    <row r="33" spans="1:1">
      <c r="A33" s="1172">
        <f>IF('Форма 4.10.2 | Т-ТЭ | индикат'!$R$26="",1,0)</f>
        <v>1</v>
      </c>
    </row>
    <row r="34" spans="1:1">
      <c r="A34" s="1172">
        <f>IF('Форма 4.10.2 | Т-ТЭ | индикат'!$T$26="",1,0)</f>
        <v>1</v>
      </c>
    </row>
    <row r="35" spans="1:1">
      <c r="A35" s="1172">
        <f>IF('Форма 4.10.2 | Т-ТЭ | индикат'!$S$26="",1,0)</f>
        <v>0</v>
      </c>
    </row>
    <row r="36" spans="1:1">
      <c r="A36" s="1172">
        <f>IF('Форма 4.10.2 | Т-ТЭ | индикат'!$U$26="",1,0)</f>
        <v>0</v>
      </c>
    </row>
    <row r="37" spans="1:1">
      <c r="A37" s="1172">
        <f>IF('Форма 4.10.2 | Резерв мощности'!$O$22="",1,0)</f>
        <v>1</v>
      </c>
    </row>
    <row r="38" spans="1:1">
      <c r="A38" s="1172">
        <f>IF('Форма 4.10.2 | Резерв мощности'!$O$23="",1,0)</f>
        <v>1</v>
      </c>
    </row>
    <row r="39" spans="1:1">
      <c r="A39" s="1172">
        <f>IF('Форма 4.10.2 | Резерв мощности'!$M$24="",1,0)</f>
        <v>1</v>
      </c>
    </row>
    <row r="40" spans="1:1">
      <c r="A40" s="1172">
        <f>IF('Форма 4.10.2 | Резерв мощности'!$O$24="",1,0)</f>
        <v>1</v>
      </c>
    </row>
    <row r="41" spans="1:1">
      <c r="A41" s="1172">
        <f>IF('Форма 4.10.2 | Резерв мощности'!$R$24="",1,0)</f>
        <v>1</v>
      </c>
    </row>
    <row r="42" spans="1:1">
      <c r="A42" s="1172">
        <f>IF('Форма 4.10.2 | Резерв мощности'!$T$24="",1,0)</f>
        <v>1</v>
      </c>
    </row>
    <row r="43" spans="1:1">
      <c r="A43" s="1172">
        <f>IF('Форма 4.10.2 | Резерв мощности'!$S$24="",1,0)</f>
        <v>0</v>
      </c>
    </row>
    <row r="44" spans="1:1">
      <c r="A44" s="1172">
        <f>IF('Форма 4.10.2 | Резерв мощности'!$U$24="",1,0)</f>
        <v>0</v>
      </c>
    </row>
    <row r="45" spans="1:1">
      <c r="A45" s="1172">
        <f>IF('Форма 4.10.3 | Т-ТН'!$O$23="",1,0)</f>
        <v>1</v>
      </c>
    </row>
    <row r="46" spans="1:1">
      <c r="A46" s="1172">
        <f>IF('Форма 4.10.3 | Т-ТН'!$M$24="",1,0)</f>
        <v>1</v>
      </c>
    </row>
    <row r="47" spans="1:1">
      <c r="A47" s="1172">
        <f>IF('Форма 4.10.3 | Т-ТН'!$R$24="",1,0)</f>
        <v>1</v>
      </c>
    </row>
    <row r="48" spans="1:1">
      <c r="A48" s="1172">
        <f>IF('Форма 4.10.3 | Т-ТН'!$T$24="",1,0)</f>
        <v>1</v>
      </c>
    </row>
    <row r="49" spans="1:1">
      <c r="A49" s="1172">
        <f>IF('Форма 4.10.3 | Т-ТН'!$S$24="",1,0)</f>
        <v>0</v>
      </c>
    </row>
    <row r="50" spans="1:1">
      <c r="A50" s="1172">
        <f>IF('Форма 4.10.3 | Т-ТН'!$U$24="",1,0)</f>
        <v>0</v>
      </c>
    </row>
    <row r="51" spans="1:1">
      <c r="A51" s="1172">
        <f>IF('Форма 4.10.3 | Т-передача ТЭ'!$O$23="",1,0)</f>
        <v>0</v>
      </c>
    </row>
    <row r="52" spans="1:1">
      <c r="A52" s="1172">
        <f>IF('Форма 4.10.3 | Т-передача ТЭ'!$M$24="",1,0)</f>
        <v>0</v>
      </c>
    </row>
    <row r="53" spans="1:1">
      <c r="A53" s="1172">
        <f>IF('Форма 4.10.3 | Т-передача ТЭ'!$R$24="",1,0)</f>
        <v>0</v>
      </c>
    </row>
    <row r="54" spans="1:1">
      <c r="A54" s="1172">
        <f>IF('Форма 4.10.3 | Т-передача ТЭ'!$T$24="",1,0)</f>
        <v>0</v>
      </c>
    </row>
    <row r="55" spans="1:1">
      <c r="A55" s="1172">
        <f>IF('Форма 4.10.3 | Т-передача ТЭ'!$S$24="",1,0)</f>
        <v>0</v>
      </c>
    </row>
    <row r="56" spans="1:1">
      <c r="A56" s="1172">
        <f>IF('Форма 4.10.3 | Т-передача ТЭ'!$U$24="",1,0)</f>
        <v>0</v>
      </c>
    </row>
    <row r="57" spans="1:1">
      <c r="A57" s="1172">
        <f>IF('Форма 4.10.3 | Т-передача ТН'!$O$23="",1,0)</f>
        <v>1</v>
      </c>
    </row>
    <row r="58" spans="1:1">
      <c r="A58" s="1172">
        <f>IF('Форма 4.10.3 | Т-передача ТН'!$M$24="",1,0)</f>
        <v>1</v>
      </c>
    </row>
    <row r="59" spans="1:1">
      <c r="A59" s="1172">
        <f>IF('Форма 4.10.3 | Т-передача ТН'!$R$24="",1,0)</f>
        <v>1</v>
      </c>
    </row>
    <row r="60" spans="1:1">
      <c r="A60" s="1172">
        <f>IF('Форма 4.10.3 | Т-передача ТН'!$T$24="",1,0)</f>
        <v>1</v>
      </c>
    </row>
    <row r="61" spans="1:1">
      <c r="A61" s="1172">
        <f>IF('Форма 4.10.3 | Т-передача ТН'!$S$24="",1,0)</f>
        <v>0</v>
      </c>
    </row>
    <row r="62" spans="1:1">
      <c r="A62" s="1172">
        <f>IF('Форма 4.10.3 | Т-передача ТН'!$U$24="",1,0)</f>
        <v>0</v>
      </c>
    </row>
    <row r="63" spans="1:1">
      <c r="A63" s="1172">
        <f>IF('Форма 4.10.4 | Т-гор.вода'!$O$23="",1,0)</f>
        <v>1</v>
      </c>
    </row>
    <row r="64" spans="1:1">
      <c r="A64" s="1172">
        <f>IF('Форма 4.10.4 | Т-гор.вода'!$M$24="",1,0)</f>
        <v>0</v>
      </c>
    </row>
    <row r="65" spans="1:1">
      <c r="A65" s="1172">
        <f>IF('Форма 4.10.4 | Т-гор.вода'!$W$24="",1,0)</f>
        <v>1</v>
      </c>
    </row>
    <row r="66" spans="1:1">
      <c r="A66" s="1172">
        <f>IF('Форма 4.10.4 | Т-гор.вода'!$Y$24="",1,0)</f>
        <v>1</v>
      </c>
    </row>
    <row r="67" spans="1:1">
      <c r="A67" s="1172">
        <f>IF('Форма 4.10.4 | Т-гор.вода'!$M$25="",1,0)</f>
        <v>1</v>
      </c>
    </row>
    <row r="68" spans="1:1">
      <c r="A68" s="1172">
        <f>IF('Форма 4.10.4 | Т-гор.вода'!$X$24="",1,0)</f>
        <v>0</v>
      </c>
    </row>
    <row r="69" spans="1:1">
      <c r="A69" s="1172">
        <f>IF('Форма 4.10.4 | Т-гор.вода'!$Z$24="",1,0)</f>
        <v>0</v>
      </c>
    </row>
    <row r="70" spans="1:1">
      <c r="A70" s="1172">
        <f>IF('Форма 4.10.5 | Т-подкл'!$AB$23="",1,0)</f>
        <v>1</v>
      </c>
    </row>
    <row r="71" spans="1:1">
      <c r="A71" s="1172">
        <f>IF('Форма 4.10.5 | Т-подкл'!$AD$23="",1,0)</f>
        <v>1</v>
      </c>
    </row>
    <row r="72" spans="1:1">
      <c r="A72" s="1172">
        <f>IF('Форма 4.10.5 | Т-подкл'!$N$23="",1,0)</f>
        <v>0</v>
      </c>
    </row>
    <row r="73" spans="1:1">
      <c r="A73" s="1172">
        <f>IF('Форма 4.10.5 | Т-подкл'!$R$23="",1,0)</f>
        <v>0</v>
      </c>
    </row>
    <row r="74" spans="1:1">
      <c r="A74" s="1172">
        <f>IF('Форма 4.10.5 | Т-подкл'!$V$23="",1,0)</f>
        <v>0</v>
      </c>
    </row>
    <row r="75" spans="1:1">
      <c r="A75" s="1172">
        <f>IF('Форма 4.10.5 | Т-подкл'!$AC$23="",1,0)</f>
        <v>0</v>
      </c>
    </row>
    <row r="76" spans="1:1">
      <c r="A76" s="1172">
        <f>IF('Форма 4.10.5 | Т-подкл'!$AE$23="",1,0)</f>
        <v>0</v>
      </c>
    </row>
    <row r="77" spans="1:1">
      <c r="A77" s="1172">
        <f>IF('Форма 4.10.6 | Т-подкл(инд)'!$M$23="",1,0)</f>
        <v>1</v>
      </c>
    </row>
    <row r="78" spans="1:1">
      <c r="A78" s="1172">
        <f>IF('Форма 4.10.6 | Т-подкл(инд)'!$P$23="",1,0)</f>
        <v>1</v>
      </c>
    </row>
    <row r="79" spans="1:1">
      <c r="A79" s="1172">
        <f>IF('Форма 4.10.6 | Т-подкл(инд)'!$S$23="",1,0)</f>
        <v>1</v>
      </c>
    </row>
    <row r="80" spans="1:1">
      <c r="A80" s="1172">
        <f>IF('Форма 4.10.6 | Т-подкл(инд)'!$T$23="",1,0)</f>
        <v>0</v>
      </c>
    </row>
    <row r="81" spans="1:1">
      <c r="A81" s="1172">
        <f>IF('Форма 4.10.6 | Т-подкл(инд)'!$V$23="",1,0)</f>
        <v>0</v>
      </c>
    </row>
    <row r="82" spans="1:1">
      <c r="A82" s="1172">
        <f>IF('Форма 4.9'!$F$10="",1,0)</f>
        <v>0</v>
      </c>
    </row>
    <row r="83" spans="1:1">
      <c r="A83" s="1172">
        <f>IF('Форма 4.9'!$G$10="",1,0)</f>
        <v>0</v>
      </c>
    </row>
    <row r="84" spans="1:1">
      <c r="A84" s="1172">
        <f>IF('Форма 4.9'!$F$11="",1,0)</f>
        <v>0</v>
      </c>
    </row>
    <row r="85" spans="1:1">
      <c r="A85" s="1172">
        <f>IF('Форма 4.9'!$G$11="",1,0)</f>
        <v>0</v>
      </c>
    </row>
    <row r="86" spans="1:1">
      <c r="A86" s="1172">
        <f>IF('Форма 4.9'!$F$12="",1,0)</f>
        <v>0</v>
      </c>
    </row>
    <row r="87" spans="1:1">
      <c r="A87" s="1172">
        <f>IF('Форма 4.9'!$G$12="",1,0)</f>
        <v>0</v>
      </c>
    </row>
    <row r="88" spans="1:1">
      <c r="A88" s="1172">
        <f>IF('Форма 4.9'!$F$13="",1,0)</f>
        <v>0</v>
      </c>
    </row>
    <row r="89" spans="1:1">
      <c r="A89" s="1172">
        <f>IF('Форма 4.9'!$G$13="",1,0)</f>
        <v>0</v>
      </c>
    </row>
    <row r="90" spans="1:1">
      <c r="A90" s="1172">
        <f>IF('Форма 4.10.1'!$J$15="",1,0)</f>
        <v>0</v>
      </c>
    </row>
    <row r="91" spans="1:1">
      <c r="A91" s="1172">
        <f>IF('Форма 4.10.1'!$H$17="",1,0)</f>
        <v>0</v>
      </c>
    </row>
    <row r="92" spans="1:1">
      <c r="A92" s="1172">
        <f>IF('Форма 4.10.1'!$I$17="",1,0)</f>
        <v>0</v>
      </c>
    </row>
    <row r="93" spans="1:1">
      <c r="A93" s="1172">
        <f>IF('Форма 4.10.1'!$J$17="",1,0)</f>
        <v>0</v>
      </c>
    </row>
    <row r="94" spans="1:1">
      <c r="A94" s="1172">
        <f>IF('Форма 4.10.1'!$H$22="",1,0)</f>
        <v>0</v>
      </c>
    </row>
    <row r="95" spans="1:1">
      <c r="A95" s="1172">
        <f>IF('Форма 4.10.1'!$I$22="",1,0)</f>
        <v>0</v>
      </c>
    </row>
    <row r="96" spans="1:1">
      <c r="A96" s="1172">
        <f>IF('Форма 4.10.1'!$J$22="",1,0)</f>
        <v>0</v>
      </c>
    </row>
    <row r="97" spans="1:1">
      <c r="A97" s="1172">
        <f>IF('Форма 4.10.1'!$H$25="",1,0)</f>
        <v>0</v>
      </c>
    </row>
    <row r="98" spans="1:1">
      <c r="A98" s="1172">
        <f>IF('Форма 4.10.1'!$I$25="",1,0)</f>
        <v>0</v>
      </c>
    </row>
    <row r="99" spans="1:1">
      <c r="A99" s="1172">
        <f>IF('Форма 4.10.1'!$J$25="",1,0)</f>
        <v>0</v>
      </c>
    </row>
    <row r="100" spans="1:1">
      <c r="A100" s="1172">
        <f>IF('Форма 4.10.1'!$H$28="",1,0)</f>
        <v>0</v>
      </c>
    </row>
    <row r="101" spans="1:1">
      <c r="A101" s="1172">
        <f>IF('Форма 4.10.1'!$I$28="",1,0)</f>
        <v>0</v>
      </c>
    </row>
    <row r="102" spans="1:1">
      <c r="A102" s="1172">
        <f>IF('Форма 4.10.1'!$J$28="",1,0)</f>
        <v>0</v>
      </c>
    </row>
    <row r="103" spans="1:1">
      <c r="A103" s="1172">
        <f>IF('Форма 4.10.1'!$H$31="",1,0)</f>
        <v>0</v>
      </c>
    </row>
    <row r="104" spans="1:1">
      <c r="A104" s="1172">
        <f>IF('Форма 4.10.1'!$I$31="",1,0)</f>
        <v>0</v>
      </c>
    </row>
    <row r="105" spans="1:1">
      <c r="A105" s="1172">
        <f>IF('Форма 4.10.1'!$J$31="",1,0)</f>
        <v>0</v>
      </c>
    </row>
    <row r="106" spans="1:1">
      <c r="A106" s="1172">
        <f>IF('Форма 1.0.2'!$E$12="",1,0)</f>
        <v>1</v>
      </c>
    </row>
    <row r="107" spans="1:1">
      <c r="A107" s="1172">
        <f>IF('Форма 1.0.2'!$F$12="",1,0)</f>
        <v>1</v>
      </c>
    </row>
    <row r="108" spans="1:1">
      <c r="A108" s="1172">
        <f>IF('Форма 1.0.2'!$G$12="",1,0)</f>
        <v>1</v>
      </c>
    </row>
    <row r="109" spans="1:1">
      <c r="A109" s="1172">
        <f>IF('Форма 1.0.2'!$H$12="",1,0)</f>
        <v>1</v>
      </c>
    </row>
    <row r="110" spans="1:1">
      <c r="A110" s="1172">
        <f>IF('Форма 1.0.2'!$I$12="",1,0)</f>
        <v>1</v>
      </c>
    </row>
    <row r="111" spans="1:1">
      <c r="A111" s="1172">
        <f>IF('Форма 1.0.2'!$J$12="",1,0)</f>
        <v>1</v>
      </c>
    </row>
    <row r="112" spans="1:1">
      <c r="A112" s="1172">
        <f>IF('Сведения об изменении'!$E$12="",1,0)</f>
        <v>1</v>
      </c>
    </row>
    <row r="113" spans="1:1">
      <c r="A113" s="1173">
        <f>IF('Форма 4.10.6 | Т-подкл(инд)'!$U$23="",1,0)</f>
        <v>1</v>
      </c>
    </row>
    <row r="114" spans="1:1">
      <c r="A114" s="1174">
        <f>IF('Форма 4.10.5 | Т-подкл'!$AA$23="",1,0)</f>
        <v>1</v>
      </c>
    </row>
    <row r="115" spans="1:1">
      <c r="A115" s="1174">
        <f>IF('Форма 4.10.5 | Т-подкл'!$Z$23="",1,0)</f>
        <v>1</v>
      </c>
    </row>
    <row r="116" spans="1:1">
      <c r="A116" s="1178">
        <f>IF(Территории!$E$12="",1,0)</f>
        <v>0</v>
      </c>
    </row>
    <row r="117" spans="1:1">
      <c r="A117" s="1178">
        <f>IF('Перечень тарифов'!$E$21="",1,0)</f>
        <v>0</v>
      </c>
    </row>
    <row r="118" spans="1:1">
      <c r="A118" s="1178">
        <f>IF('Перечень тарифов'!$F$21="",1,0)</f>
        <v>0</v>
      </c>
    </row>
    <row r="119" spans="1:1">
      <c r="A119" s="1178">
        <f>IF('Перечень тарифов'!$G$21="",1,0)</f>
        <v>0</v>
      </c>
    </row>
    <row r="120" spans="1:1">
      <c r="A120" s="1178">
        <f>IF('Перечень тарифов'!$K$21="",1,0)</f>
        <v>0</v>
      </c>
    </row>
    <row r="121" spans="1:1">
      <c r="A121" s="1178">
        <f>IF('Перечень тарифов'!$O$21="",1,0)</f>
        <v>0</v>
      </c>
    </row>
    <row r="122" spans="1:1">
      <c r="A122" s="1178">
        <f>IF('Перечень тарифов'!$S$21="",1,0)</f>
        <v>0</v>
      </c>
    </row>
    <row r="123" spans="1:1">
      <c r="A123" s="1178">
        <f>IF('Форма 4.10.3 | Т-передача ТЭ'!$O$24="",1,0)</f>
        <v>0</v>
      </c>
    </row>
    <row r="124" spans="1:1">
      <c r="A124" s="1191">
        <f>IF('Форма 4.10.1'!$K$15="",1,0)</f>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RowHeight="11.25"/>
  <cols>
    <col min="1" max="16384" width="9.140625" style="1191"/>
  </cols>
  <sheetData>
    <row r="1" spans="1:3">
      <c r="A1" s="1191" t="s">
        <v>489</v>
      </c>
      <c r="B1" s="1191" t="s">
        <v>490</v>
      </c>
      <c r="C1" s="1191" t="s">
        <v>66</v>
      </c>
    </row>
    <row r="2" spans="1:3">
      <c r="A2" s="1191">
        <v>4189678</v>
      </c>
      <c r="B2" s="1191" t="s">
        <v>2653</v>
      </c>
      <c r="C2" s="1191" t="s">
        <v>2654</v>
      </c>
    </row>
    <row r="3" spans="1:3">
      <c r="A3" s="1191">
        <v>4190415</v>
      </c>
      <c r="B3" s="1191" t="s">
        <v>2655</v>
      </c>
      <c r="C3" s="1191" t="s">
        <v>2654</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6"/>
  <sheetViews>
    <sheetView showGridLines="0" zoomScaleNormal="100" workbookViewId="0"/>
  </sheetViews>
  <sheetFormatPr defaultRowHeight="11.25"/>
  <cols>
    <col min="1" max="1" width="9.140625" style="251"/>
    <col min="2" max="2" width="66" style="251" customWidth="1"/>
    <col min="3" max="16384" width="9.140625" style="251"/>
  </cols>
  <sheetData>
    <row r="3" spans="2:2">
      <c r="B3" s="330" t="s">
        <v>3366</v>
      </c>
    </row>
    <row r="4" spans="2:2">
      <c r="B4" s="330" t="s">
        <v>493</v>
      </c>
    </row>
    <row r="5" spans="2:2">
      <c r="B5" s="330" t="s">
        <v>494</v>
      </c>
    </row>
    <row r="6" spans="2:2">
      <c r="B6" s="330" t="s">
        <v>495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cols>
    <col min="1" max="1" width="9.140625" style="279"/>
    <col min="2" max="16384" width="9.140625" style="184"/>
  </cols>
  <sheetData/>
  <sheetProtection formatColumns="0" formatRows="0"/>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RowHeight="15"/>
  <cols>
    <col min="1" max="1" width="38.42578125" style="220" customWidth="1"/>
    <col min="2" max="16384" width="9.140625" style="220"/>
  </cols>
  <sheetData>
    <row r="1" spans="1:5">
      <c r="A1" s="221" t="s">
        <v>390</v>
      </c>
      <c r="B1" s="221" t="s">
        <v>391</v>
      </c>
      <c r="C1" s="221"/>
      <c r="D1" s="221"/>
      <c r="E1" s="221"/>
    </row>
    <row r="2" spans="1:5">
      <c r="A2" s="221"/>
      <c r="B2" s="221"/>
      <c r="C2" s="221"/>
      <c r="D2" s="221"/>
      <c r="E2" s="221"/>
    </row>
    <row r="3" spans="1:5">
      <c r="A3" s="221"/>
      <c r="B3" s="221"/>
      <c r="C3" s="221"/>
      <c r="D3" s="221"/>
      <c r="E3" s="221"/>
    </row>
    <row r="4" spans="1:5">
      <c r="A4" s="221"/>
      <c r="B4" s="221"/>
      <c r="C4" s="221"/>
      <c r="D4" s="221"/>
      <c r="E4" s="221"/>
    </row>
    <row r="5" spans="1:5">
      <c r="A5" s="221"/>
      <c r="B5" s="221"/>
      <c r="C5" s="221"/>
      <c r="D5" s="221"/>
      <c r="E5" s="221"/>
    </row>
    <row r="6" spans="1:5">
      <c r="A6" s="221"/>
      <c r="B6" s="221"/>
      <c r="C6" s="221"/>
      <c r="D6" s="221"/>
      <c r="E6" s="221"/>
    </row>
    <row r="7" spans="1:5">
      <c r="A7" s="221"/>
      <c r="B7" s="221"/>
      <c r="C7" s="221"/>
      <c r="D7" s="221"/>
      <c r="E7" s="221"/>
    </row>
    <row r="8" spans="1:5">
      <c r="A8" s="221"/>
      <c r="B8" s="221"/>
      <c r="C8" s="221"/>
      <c r="D8" s="221"/>
      <c r="E8" s="221"/>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11"/>
  <sheetViews>
    <sheetView showGridLines="0" zoomScaleNormal="100" workbookViewId="0"/>
  </sheetViews>
  <sheetFormatPr defaultRowHeight="11.25"/>
  <cols>
    <col min="1" max="1" width="9.140625" style="1191"/>
    <col min="2" max="2" width="65.28515625" style="1191" customWidth="1"/>
    <col min="3" max="3" width="41" style="1191" customWidth="1"/>
    <col min="4" max="16384" width="9.140625" style="1191"/>
  </cols>
  <sheetData>
    <row r="1" spans="1:2">
      <c r="A1" s="1191" t="s">
        <v>328</v>
      </c>
      <c r="B1" s="1191" t="s">
        <v>329</v>
      </c>
    </row>
    <row r="2" spans="1:2">
      <c r="A2" s="1191">
        <v>4213775</v>
      </c>
      <c r="B2" s="1191" t="s">
        <v>581</v>
      </c>
    </row>
    <row r="3" spans="1:2">
      <c r="A3" s="1191">
        <v>4213784</v>
      </c>
      <c r="B3" s="1191" t="s">
        <v>674</v>
      </c>
    </row>
    <row r="4" spans="1:2">
      <c r="A4" s="1191">
        <v>4213781</v>
      </c>
      <c r="B4" s="1191" t="s">
        <v>673</v>
      </c>
    </row>
    <row r="5" spans="1:2">
      <c r="A5" s="1191">
        <v>4213776</v>
      </c>
      <c r="B5" s="1191" t="s">
        <v>582</v>
      </c>
    </row>
    <row r="6" spans="1:2">
      <c r="A6" s="1191">
        <v>4213777</v>
      </c>
      <c r="B6" s="1191" t="s">
        <v>583</v>
      </c>
    </row>
    <row r="7" spans="1:2">
      <c r="A7" s="1191">
        <v>4213778</v>
      </c>
      <c r="B7" s="1191" t="s">
        <v>584</v>
      </c>
    </row>
    <row r="8" spans="1:2">
      <c r="A8" s="1191">
        <v>4213780</v>
      </c>
      <c r="B8" s="1191" t="s">
        <v>585</v>
      </c>
    </row>
    <row r="9" spans="1:2">
      <c r="A9" s="1191">
        <v>4213779</v>
      </c>
      <c r="B9" s="1191" t="s">
        <v>588</v>
      </c>
    </row>
    <row r="10" spans="1:2">
      <c r="A10" s="1191">
        <v>4213783</v>
      </c>
      <c r="B10" s="1191" t="s">
        <v>587</v>
      </c>
    </row>
    <row r="11" spans="1:2">
      <c r="A11" s="1191">
        <v>4213782</v>
      </c>
      <c r="B11" s="1191" t="s">
        <v>586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11"/>
  <sheetViews>
    <sheetView showGridLines="0" zoomScaleNormal="100" workbookViewId="0"/>
  </sheetViews>
  <sheetFormatPr defaultRowHeight="11.25"/>
  <cols>
    <col min="1" max="1" width="9.140625" style="1191"/>
    <col min="2" max="2" width="65.28515625" style="1191" customWidth="1"/>
    <col min="3" max="3" width="41" style="1191" customWidth="1"/>
    <col min="4" max="16384" width="9.140625" style="1191"/>
  </cols>
  <sheetData>
    <row r="1" spans="1:2">
      <c r="A1" s="1191" t="s">
        <v>328</v>
      </c>
      <c r="B1" s="1191" t="s">
        <v>330</v>
      </c>
    </row>
    <row r="2" spans="1:2">
      <c r="A2" s="1191">
        <v>4190064</v>
      </c>
      <c r="B2" s="1191" t="s">
        <v>2643</v>
      </c>
    </row>
    <row r="3" spans="1:2">
      <c r="A3" s="1191">
        <v>4190065</v>
      </c>
      <c r="B3" s="1191" t="s">
        <v>2644</v>
      </c>
    </row>
    <row r="4" spans="1:2">
      <c r="A4" s="1191">
        <v>4190066</v>
      </c>
      <c r="B4" s="1191" t="s">
        <v>2645</v>
      </c>
    </row>
    <row r="5" spans="1:2">
      <c r="A5" s="1191">
        <v>4190067</v>
      </c>
      <c r="B5" s="1191" t="s">
        <v>2646</v>
      </c>
    </row>
    <row r="6" spans="1:2">
      <c r="A6" s="1191">
        <v>4190068</v>
      </c>
      <c r="B6" s="1191" t="s">
        <v>2647</v>
      </c>
    </row>
    <row r="7" spans="1:2">
      <c r="A7" s="1191">
        <v>4190069</v>
      </c>
      <c r="B7" s="1191" t="s">
        <v>2648</v>
      </c>
    </row>
    <row r="8" spans="1:2">
      <c r="A8" s="1191">
        <v>4190070</v>
      </c>
      <c r="B8" s="1191" t="s">
        <v>2649</v>
      </c>
    </row>
    <row r="9" spans="1:2">
      <c r="A9" s="1191">
        <v>4190071</v>
      </c>
      <c r="B9" s="1191" t="s">
        <v>2650</v>
      </c>
    </row>
    <row r="10" spans="1:2">
      <c r="A10" s="1191">
        <v>4190072</v>
      </c>
      <c r="B10" s="1191" t="s">
        <v>2651</v>
      </c>
    </row>
    <row r="11" spans="1:2">
      <c r="A11" s="1191">
        <v>4190073</v>
      </c>
      <c r="B11" s="1191" t="s">
        <v>2652</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177"/>
  </cols>
  <sheetData>
    <row r="1" spans="1:1">
      <c r="A1" s="51"/>
    </row>
  </sheetData>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57"/>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56</v>
      </c>
      <c r="B1" s="4" t="s">
        <v>57</v>
      </c>
    </row>
    <row r="2" spans="1:2">
      <c r="A2" t="s">
        <v>411</v>
      </c>
      <c r="B2" t="s">
        <v>75</v>
      </c>
    </row>
    <row r="3" spans="1:2">
      <c r="A3" t="s">
        <v>412</v>
      </c>
      <c r="B3" t="s">
        <v>384</v>
      </c>
    </row>
    <row r="4" spans="1:2">
      <c r="A4" t="s">
        <v>413</v>
      </c>
      <c r="B4" t="s">
        <v>58</v>
      </c>
    </row>
    <row r="5" spans="1:2">
      <c r="A5" t="s">
        <v>415</v>
      </c>
      <c r="B5" t="s">
        <v>752</v>
      </c>
    </row>
    <row r="6" spans="1:2">
      <c r="A6" t="s">
        <v>414</v>
      </c>
      <c r="B6" t="s">
        <v>753</v>
      </c>
    </row>
    <row r="7" spans="1:2">
      <c r="A7" t="s">
        <v>653</v>
      </c>
      <c r="B7" t="s">
        <v>554</v>
      </c>
    </row>
    <row r="8" spans="1:2">
      <c r="A8" t="s">
        <v>654</v>
      </c>
      <c r="B8" t="s">
        <v>467</v>
      </c>
    </row>
    <row r="9" spans="1:2">
      <c r="A9" t="s">
        <v>485</v>
      </c>
      <c r="B9" t="s">
        <v>423</v>
      </c>
    </row>
    <row r="10" spans="1:2">
      <c r="A10" t="s">
        <v>416</v>
      </c>
      <c r="B10" t="s">
        <v>424</v>
      </c>
    </row>
    <row r="11" spans="1:2">
      <c r="A11" t="s">
        <v>667</v>
      </c>
      <c r="B11" t="s">
        <v>425</v>
      </c>
    </row>
    <row r="12" spans="1:2">
      <c r="A12" t="s">
        <v>668</v>
      </c>
      <c r="B12" t="s">
        <v>468</v>
      </c>
    </row>
    <row r="13" spans="1:2">
      <c r="A13" t="s">
        <v>655</v>
      </c>
      <c r="B13" t="s">
        <v>426</v>
      </c>
    </row>
    <row r="14" spans="1:2">
      <c r="A14" t="s">
        <v>656</v>
      </c>
      <c r="B14" t="s">
        <v>427</v>
      </c>
    </row>
    <row r="15" spans="1:2">
      <c r="A15" t="s">
        <v>657</v>
      </c>
      <c r="B15" t="s">
        <v>428</v>
      </c>
    </row>
    <row r="16" spans="1:2">
      <c r="A16" t="s">
        <v>658</v>
      </c>
      <c r="B16" t="s">
        <v>333</v>
      </c>
    </row>
    <row r="17" spans="1:2">
      <c r="A17" t="s">
        <v>659</v>
      </c>
      <c r="B17" t="s">
        <v>60</v>
      </c>
    </row>
    <row r="18" spans="1:2">
      <c r="A18" t="s">
        <v>660</v>
      </c>
      <c r="B18" t="s">
        <v>385</v>
      </c>
    </row>
    <row r="19" spans="1:2">
      <c r="A19" t="s">
        <v>661</v>
      </c>
      <c r="B19" t="s">
        <v>437</v>
      </c>
    </row>
    <row r="20" spans="1:2">
      <c r="A20" t="s">
        <v>662</v>
      </c>
      <c r="B20" t="s">
        <v>249</v>
      </c>
    </row>
    <row r="21" spans="1:2">
      <c r="A21" t="s">
        <v>663</v>
      </c>
      <c r="B21" t="s">
        <v>73</v>
      </c>
    </row>
    <row r="22" spans="1:2">
      <c r="A22" t="s">
        <v>664</v>
      </c>
      <c r="B22" t="s">
        <v>62</v>
      </c>
    </row>
    <row r="23" spans="1:2">
      <c r="A23" t="s">
        <v>665</v>
      </c>
      <c r="B23" t="s">
        <v>74</v>
      </c>
    </row>
    <row r="24" spans="1:2">
      <c r="A24" t="s">
        <v>666</v>
      </c>
      <c r="B24" t="s">
        <v>429</v>
      </c>
    </row>
    <row r="25" spans="1:2">
      <c r="A25" t="s">
        <v>574</v>
      </c>
      <c r="B25" t="s">
        <v>72</v>
      </c>
    </row>
    <row r="26" spans="1:2">
      <c r="A26" t="s">
        <v>575</v>
      </c>
      <c r="B26" t="s">
        <v>61</v>
      </c>
    </row>
    <row r="27" spans="1:2">
      <c r="A27" t="s">
        <v>487</v>
      </c>
      <c r="B27" t="s">
        <v>63</v>
      </c>
    </row>
    <row r="28" spans="1:2">
      <c r="A28" t="s">
        <v>418</v>
      </c>
      <c r="B28" t="s">
        <v>383</v>
      </c>
    </row>
    <row r="29" spans="1:2">
      <c r="A29" t="s">
        <v>486</v>
      </c>
      <c r="B29" t="s">
        <v>13</v>
      </c>
    </row>
    <row r="30" spans="1:2">
      <c r="A30" t="s">
        <v>417</v>
      </c>
      <c r="B30" t="s">
        <v>81</v>
      </c>
    </row>
    <row r="31" spans="1:2">
      <c r="A31" t="s">
        <v>563</v>
      </c>
      <c r="B31" t="s">
        <v>14</v>
      </c>
    </row>
    <row r="32" spans="1:2">
      <c r="A32" t="s">
        <v>750</v>
      </c>
      <c r="B32" t="s">
        <v>555</v>
      </c>
    </row>
    <row r="33" spans="1:2">
      <c r="A33" t="s">
        <v>751</v>
      </c>
      <c r="B33" t="s">
        <v>430</v>
      </c>
    </row>
    <row r="34" spans="1:2">
      <c r="A34" t="s">
        <v>419</v>
      </c>
      <c r="B34" t="s">
        <v>179</v>
      </c>
    </row>
    <row r="35" spans="1:2">
      <c r="A35" t="s">
        <v>420</v>
      </c>
      <c r="B35" t="s">
        <v>488</v>
      </c>
    </row>
    <row r="36" spans="1:2">
      <c r="A36" t="s">
        <v>421</v>
      </c>
      <c r="B36" t="s">
        <v>469</v>
      </c>
    </row>
    <row r="37" spans="1:2">
      <c r="A37" t="s">
        <v>422</v>
      </c>
      <c r="B37" t="s">
        <v>334</v>
      </c>
    </row>
    <row r="38" spans="1:2">
      <c r="A38"/>
      <c r="B38" t="s">
        <v>278</v>
      </c>
    </row>
    <row r="39" spans="1:2">
      <c r="A39"/>
      <c r="B39" t="s">
        <v>332</v>
      </c>
    </row>
    <row r="40" spans="1:2">
      <c r="A40"/>
      <c r="B40" t="s">
        <v>198</v>
      </c>
    </row>
    <row r="41" spans="1:2">
      <c r="A41"/>
      <c r="B41" t="s">
        <v>180</v>
      </c>
    </row>
    <row r="42" spans="1:2">
      <c r="A42"/>
      <c r="B42" t="s">
        <v>177</v>
      </c>
    </row>
    <row r="43" spans="1:2">
      <c r="A43"/>
      <c r="B43" t="s">
        <v>220</v>
      </c>
    </row>
    <row r="44" spans="1:2">
      <c r="A44"/>
      <c r="B44" t="s">
        <v>178</v>
      </c>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sheetData>
  <sheetProtection formatColumns="0" formatRows="0"/>
  <phoneticPr fontId="9" type="noConversion"/>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9"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6"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0" type="noConversion"/>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208"/>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2642</v>
      </c>
      <c r="B1" s="5" t="s">
        <v>2663</v>
      </c>
      <c r="C1" s="5" t="s">
        <v>2664</v>
      </c>
      <c r="D1" s="5" t="s">
        <v>2665</v>
      </c>
      <c r="E1" s="5" t="s">
        <v>2666</v>
      </c>
      <c r="F1" s="5" t="s">
        <v>2667</v>
      </c>
      <c r="G1" s="5" t="s">
        <v>2668</v>
      </c>
      <c r="H1" s="5" t="s">
        <v>2669</v>
      </c>
      <c r="I1" s="5" t="s">
        <v>2670</v>
      </c>
    </row>
    <row r="2" spans="1:10">
      <c r="A2" s="5">
        <v>1</v>
      </c>
      <c r="B2" s="5" t="s">
        <v>2671</v>
      </c>
      <c r="C2" s="5" t="s">
        <v>89</v>
      </c>
      <c r="D2" s="5" t="s">
        <v>2672</v>
      </c>
      <c r="E2" s="5" t="s">
        <v>2673</v>
      </c>
      <c r="F2" s="5" t="s">
        <v>2674</v>
      </c>
      <c r="G2" s="5" t="s">
        <v>2675</v>
      </c>
      <c r="J2" s="5" t="s">
        <v>3363</v>
      </c>
    </row>
    <row r="3" spans="1:10">
      <c r="A3" s="5">
        <v>2</v>
      </c>
      <c r="B3" s="5" t="s">
        <v>2671</v>
      </c>
      <c r="C3" s="5" t="s">
        <v>89</v>
      </c>
      <c r="D3" s="5" t="s">
        <v>2676</v>
      </c>
      <c r="E3" s="5" t="s">
        <v>2677</v>
      </c>
      <c r="F3" s="5" t="s">
        <v>2678</v>
      </c>
      <c r="G3" s="5" t="s">
        <v>2679</v>
      </c>
      <c r="J3" s="5" t="s">
        <v>3363</v>
      </c>
    </row>
    <row r="4" spans="1:10">
      <c r="A4" s="5">
        <v>3</v>
      </c>
      <c r="B4" s="5" t="s">
        <v>2671</v>
      </c>
      <c r="C4" s="5" t="s">
        <v>89</v>
      </c>
      <c r="D4" s="5" t="s">
        <v>2680</v>
      </c>
      <c r="E4" s="5" t="s">
        <v>2681</v>
      </c>
      <c r="F4" s="5" t="s">
        <v>2682</v>
      </c>
      <c r="G4" s="5" t="s">
        <v>2683</v>
      </c>
      <c r="J4" s="5" t="s">
        <v>3363</v>
      </c>
    </row>
    <row r="5" spans="1:10">
      <c r="A5" s="5">
        <v>4</v>
      </c>
      <c r="B5" s="5" t="s">
        <v>2671</v>
      </c>
      <c r="C5" s="5" t="s">
        <v>89</v>
      </c>
      <c r="D5" s="5" t="s">
        <v>2684</v>
      </c>
      <c r="E5" s="5" t="s">
        <v>2685</v>
      </c>
      <c r="F5" s="5" t="s">
        <v>2686</v>
      </c>
      <c r="G5" s="5" t="s">
        <v>2679</v>
      </c>
      <c r="J5" s="5" t="s">
        <v>3363</v>
      </c>
    </row>
    <row r="6" spans="1:10">
      <c r="A6" s="5">
        <v>5</v>
      </c>
      <c r="B6" s="5" t="s">
        <v>2671</v>
      </c>
      <c r="C6" s="5" t="s">
        <v>89</v>
      </c>
      <c r="D6" s="5" t="s">
        <v>2687</v>
      </c>
      <c r="E6" s="5" t="s">
        <v>2688</v>
      </c>
      <c r="F6" s="5" t="s">
        <v>2689</v>
      </c>
      <c r="G6" s="5" t="s">
        <v>2690</v>
      </c>
      <c r="J6" s="5" t="s">
        <v>3363</v>
      </c>
    </row>
    <row r="7" spans="1:10">
      <c r="A7" s="5">
        <v>6</v>
      </c>
      <c r="B7" s="5" t="s">
        <v>2671</v>
      </c>
      <c r="C7" s="5" t="s">
        <v>89</v>
      </c>
      <c r="D7" s="5" t="s">
        <v>2691</v>
      </c>
      <c r="E7" s="5" t="s">
        <v>2692</v>
      </c>
      <c r="F7" s="5" t="s">
        <v>2693</v>
      </c>
      <c r="G7" s="5" t="s">
        <v>2694</v>
      </c>
      <c r="J7" s="5" t="s">
        <v>3363</v>
      </c>
    </row>
    <row r="8" spans="1:10">
      <c r="A8" s="5">
        <v>7</v>
      </c>
      <c r="B8" s="5" t="s">
        <v>2671</v>
      </c>
      <c r="C8" s="5" t="s">
        <v>89</v>
      </c>
      <c r="D8" s="5" t="s">
        <v>2695</v>
      </c>
      <c r="E8" s="5" t="s">
        <v>2696</v>
      </c>
      <c r="F8" s="5" t="s">
        <v>2697</v>
      </c>
      <c r="G8" s="5" t="s">
        <v>2698</v>
      </c>
      <c r="J8" s="5" t="s">
        <v>3363</v>
      </c>
    </row>
    <row r="9" spans="1:10">
      <c r="A9" s="5">
        <v>8</v>
      </c>
      <c r="B9" s="5" t="s">
        <v>2671</v>
      </c>
      <c r="C9" s="5" t="s">
        <v>89</v>
      </c>
      <c r="D9" s="5" t="s">
        <v>2699</v>
      </c>
      <c r="E9" s="5" t="s">
        <v>2700</v>
      </c>
      <c r="F9" s="5" t="s">
        <v>2701</v>
      </c>
      <c r="G9" s="5" t="s">
        <v>2702</v>
      </c>
      <c r="J9" s="5" t="s">
        <v>3363</v>
      </c>
    </row>
    <row r="10" spans="1:10">
      <c r="A10" s="5">
        <v>9</v>
      </c>
      <c r="B10" s="5" t="s">
        <v>2671</v>
      </c>
      <c r="C10" s="5" t="s">
        <v>89</v>
      </c>
      <c r="D10" s="5" t="s">
        <v>2703</v>
      </c>
      <c r="E10" s="5" t="s">
        <v>2704</v>
      </c>
      <c r="F10" s="5" t="s">
        <v>2705</v>
      </c>
      <c r="G10" s="5" t="s">
        <v>2706</v>
      </c>
      <c r="J10" s="5" t="s">
        <v>3363</v>
      </c>
    </row>
    <row r="11" spans="1:10">
      <c r="A11" s="5">
        <v>10</v>
      </c>
      <c r="B11" s="5" t="s">
        <v>2671</v>
      </c>
      <c r="C11" s="5" t="s">
        <v>89</v>
      </c>
      <c r="D11" s="5" t="s">
        <v>2707</v>
      </c>
      <c r="E11" s="5" t="s">
        <v>2708</v>
      </c>
      <c r="F11" s="5" t="s">
        <v>2709</v>
      </c>
      <c r="G11" s="5" t="s">
        <v>2710</v>
      </c>
      <c r="J11" s="5" t="s">
        <v>3363</v>
      </c>
    </row>
    <row r="12" spans="1:10">
      <c r="A12" s="5">
        <v>11</v>
      </c>
      <c r="B12" s="5" t="s">
        <v>2671</v>
      </c>
      <c r="C12" s="5" t="s">
        <v>89</v>
      </c>
      <c r="D12" s="5" t="s">
        <v>2711</v>
      </c>
      <c r="E12" s="5" t="s">
        <v>2712</v>
      </c>
      <c r="F12" s="5" t="s">
        <v>2713</v>
      </c>
      <c r="G12" s="5" t="s">
        <v>2714</v>
      </c>
      <c r="J12" s="5" t="s">
        <v>3363</v>
      </c>
    </row>
    <row r="13" spans="1:10">
      <c r="A13" s="5">
        <v>12</v>
      </c>
      <c r="B13" s="5" t="s">
        <v>2671</v>
      </c>
      <c r="C13" s="5" t="s">
        <v>89</v>
      </c>
      <c r="D13" s="5" t="s">
        <v>2715</v>
      </c>
      <c r="E13" s="5" t="s">
        <v>2712</v>
      </c>
      <c r="F13" s="5" t="s">
        <v>2713</v>
      </c>
      <c r="G13" s="5" t="s">
        <v>2716</v>
      </c>
      <c r="H13" s="5" t="s">
        <v>2717</v>
      </c>
      <c r="J13" s="5" t="s">
        <v>3363</v>
      </c>
    </row>
    <row r="14" spans="1:10">
      <c r="A14" s="5">
        <v>13</v>
      </c>
      <c r="B14" s="5" t="s">
        <v>2671</v>
      </c>
      <c r="C14" s="5" t="s">
        <v>89</v>
      </c>
      <c r="D14" s="5" t="s">
        <v>2718</v>
      </c>
      <c r="E14" s="5" t="s">
        <v>2712</v>
      </c>
      <c r="F14" s="5" t="s">
        <v>2713</v>
      </c>
      <c r="G14" s="5" t="s">
        <v>2719</v>
      </c>
      <c r="J14" s="5" t="s">
        <v>3363</v>
      </c>
    </row>
    <row r="15" spans="1:10">
      <c r="A15" s="5">
        <v>14</v>
      </c>
      <c r="B15" s="5" t="s">
        <v>2671</v>
      </c>
      <c r="C15" s="5" t="s">
        <v>89</v>
      </c>
      <c r="D15" s="5" t="s">
        <v>2720</v>
      </c>
      <c r="E15" s="5" t="s">
        <v>2721</v>
      </c>
      <c r="F15" s="5" t="s">
        <v>2722</v>
      </c>
      <c r="G15" s="5" t="s">
        <v>2723</v>
      </c>
      <c r="J15" s="5" t="s">
        <v>3363</v>
      </c>
    </row>
    <row r="16" spans="1:10">
      <c r="A16" s="5">
        <v>15</v>
      </c>
      <c r="B16" s="5" t="s">
        <v>2671</v>
      </c>
      <c r="C16" s="5" t="s">
        <v>89</v>
      </c>
      <c r="D16" s="5" t="s">
        <v>2724</v>
      </c>
      <c r="E16" s="5" t="s">
        <v>2725</v>
      </c>
      <c r="F16" s="5" t="s">
        <v>2726</v>
      </c>
      <c r="G16" s="5" t="s">
        <v>2727</v>
      </c>
      <c r="J16" s="5" t="s">
        <v>3363</v>
      </c>
    </row>
    <row r="17" spans="1:10">
      <c r="A17" s="5">
        <v>16</v>
      </c>
      <c r="B17" s="5" t="s">
        <v>2671</v>
      </c>
      <c r="C17" s="5" t="s">
        <v>89</v>
      </c>
      <c r="D17" s="5" t="s">
        <v>2728</v>
      </c>
      <c r="E17" s="5" t="s">
        <v>2729</v>
      </c>
      <c r="F17" s="5" t="s">
        <v>2730</v>
      </c>
      <c r="G17" s="5" t="s">
        <v>2731</v>
      </c>
      <c r="J17" s="5" t="s">
        <v>3363</v>
      </c>
    </row>
    <row r="18" spans="1:10">
      <c r="A18" s="5">
        <v>17</v>
      </c>
      <c r="B18" s="5" t="s">
        <v>2671</v>
      </c>
      <c r="C18" s="5" t="s">
        <v>89</v>
      </c>
      <c r="D18" s="5" t="s">
        <v>2732</v>
      </c>
      <c r="E18" s="5" t="s">
        <v>2733</v>
      </c>
      <c r="F18" s="5" t="s">
        <v>2734</v>
      </c>
      <c r="G18" s="5" t="s">
        <v>2731</v>
      </c>
      <c r="J18" s="5" t="s">
        <v>3363</v>
      </c>
    </row>
    <row r="19" spans="1:10">
      <c r="A19" s="5">
        <v>18</v>
      </c>
      <c r="B19" s="5" t="s">
        <v>2671</v>
      </c>
      <c r="C19" s="5" t="s">
        <v>89</v>
      </c>
      <c r="D19" s="5" t="s">
        <v>2735</v>
      </c>
      <c r="E19" s="5" t="s">
        <v>2736</v>
      </c>
      <c r="F19" s="5" t="s">
        <v>2737</v>
      </c>
      <c r="G19" s="5" t="s">
        <v>2738</v>
      </c>
      <c r="J19" s="5" t="s">
        <v>3363</v>
      </c>
    </row>
    <row r="20" spans="1:10">
      <c r="A20" s="5">
        <v>19</v>
      </c>
      <c r="B20" s="5" t="s">
        <v>2671</v>
      </c>
      <c r="C20" s="5" t="s">
        <v>89</v>
      </c>
      <c r="D20" s="5" t="s">
        <v>2739</v>
      </c>
      <c r="E20" s="5" t="s">
        <v>2740</v>
      </c>
      <c r="F20" s="5" t="s">
        <v>2741</v>
      </c>
      <c r="G20" s="5" t="s">
        <v>2742</v>
      </c>
      <c r="J20" s="5" t="s">
        <v>3363</v>
      </c>
    </row>
    <row r="21" spans="1:10">
      <c r="A21" s="5">
        <v>20</v>
      </c>
      <c r="B21" s="5" t="s">
        <v>2671</v>
      </c>
      <c r="C21" s="5" t="s">
        <v>89</v>
      </c>
      <c r="D21" s="5" t="s">
        <v>2743</v>
      </c>
      <c r="E21" s="5" t="s">
        <v>2744</v>
      </c>
      <c r="F21" s="5" t="s">
        <v>2745</v>
      </c>
      <c r="G21" s="5" t="s">
        <v>2746</v>
      </c>
      <c r="J21" s="5" t="s">
        <v>3363</v>
      </c>
    </row>
    <row r="22" spans="1:10">
      <c r="A22" s="5">
        <v>21</v>
      </c>
      <c r="B22" s="5" t="s">
        <v>2671</v>
      </c>
      <c r="C22" s="5" t="s">
        <v>89</v>
      </c>
      <c r="D22" s="5" t="s">
        <v>2747</v>
      </c>
      <c r="E22" s="5" t="s">
        <v>2748</v>
      </c>
      <c r="F22" s="5" t="s">
        <v>2749</v>
      </c>
      <c r="G22" s="5" t="s">
        <v>2750</v>
      </c>
      <c r="J22" s="5" t="s">
        <v>3363</v>
      </c>
    </row>
    <row r="23" spans="1:10">
      <c r="A23" s="5">
        <v>22</v>
      </c>
      <c r="B23" s="5" t="s">
        <v>2671</v>
      </c>
      <c r="C23" s="5" t="s">
        <v>89</v>
      </c>
      <c r="D23" s="5" t="s">
        <v>2751</v>
      </c>
      <c r="E23" s="5" t="s">
        <v>2752</v>
      </c>
      <c r="F23" s="5" t="s">
        <v>2753</v>
      </c>
      <c r="G23" s="5" t="s">
        <v>2754</v>
      </c>
      <c r="J23" s="5" t="s">
        <v>3363</v>
      </c>
    </row>
    <row r="24" spans="1:10">
      <c r="A24" s="5">
        <v>23</v>
      </c>
      <c r="B24" s="5" t="s">
        <v>2671</v>
      </c>
      <c r="C24" s="5" t="s">
        <v>89</v>
      </c>
      <c r="D24" s="5" t="s">
        <v>2755</v>
      </c>
      <c r="E24" s="5" t="s">
        <v>2756</v>
      </c>
      <c r="F24" s="5" t="s">
        <v>2757</v>
      </c>
      <c r="G24" s="5" t="s">
        <v>2758</v>
      </c>
      <c r="J24" s="5" t="s">
        <v>3363</v>
      </c>
    </row>
    <row r="25" spans="1:10">
      <c r="A25" s="5">
        <v>24</v>
      </c>
      <c r="B25" s="5" t="s">
        <v>2671</v>
      </c>
      <c r="C25" s="5" t="s">
        <v>89</v>
      </c>
      <c r="D25" s="5" t="s">
        <v>2759</v>
      </c>
      <c r="E25" s="5" t="s">
        <v>2760</v>
      </c>
      <c r="F25" s="5" t="s">
        <v>2761</v>
      </c>
      <c r="G25" s="5" t="s">
        <v>2762</v>
      </c>
      <c r="J25" s="5" t="s">
        <v>3363</v>
      </c>
    </row>
    <row r="26" spans="1:10">
      <c r="A26" s="5">
        <v>25</v>
      </c>
      <c r="B26" s="5" t="s">
        <v>2671</v>
      </c>
      <c r="C26" s="5" t="s">
        <v>89</v>
      </c>
      <c r="D26" s="5" t="s">
        <v>2763</v>
      </c>
      <c r="E26" s="5" t="s">
        <v>2764</v>
      </c>
      <c r="F26" s="5" t="s">
        <v>2765</v>
      </c>
      <c r="G26" s="5" t="s">
        <v>2754</v>
      </c>
      <c r="J26" s="5" t="s">
        <v>3363</v>
      </c>
    </row>
    <row r="27" spans="1:10">
      <c r="A27" s="5">
        <v>26</v>
      </c>
      <c r="B27" s="5" t="s">
        <v>2671</v>
      </c>
      <c r="C27" s="5" t="s">
        <v>89</v>
      </c>
      <c r="D27" s="5" t="s">
        <v>2766</v>
      </c>
      <c r="E27" s="5" t="s">
        <v>2767</v>
      </c>
      <c r="F27" s="5" t="s">
        <v>2768</v>
      </c>
      <c r="G27" s="5" t="s">
        <v>2769</v>
      </c>
      <c r="J27" s="5" t="s">
        <v>3363</v>
      </c>
    </row>
    <row r="28" spans="1:10">
      <c r="A28" s="5">
        <v>27</v>
      </c>
      <c r="B28" s="5" t="s">
        <v>2671</v>
      </c>
      <c r="C28" s="5" t="s">
        <v>89</v>
      </c>
      <c r="D28" s="5" t="s">
        <v>2770</v>
      </c>
      <c r="E28" s="5" t="s">
        <v>2771</v>
      </c>
      <c r="F28" s="5" t="s">
        <v>2772</v>
      </c>
      <c r="G28" s="5" t="s">
        <v>2746</v>
      </c>
      <c r="J28" s="5" t="s">
        <v>3363</v>
      </c>
    </row>
    <row r="29" spans="1:10">
      <c r="A29" s="5">
        <v>28</v>
      </c>
      <c r="B29" s="5" t="s">
        <v>2671</v>
      </c>
      <c r="C29" s="5" t="s">
        <v>89</v>
      </c>
      <c r="D29" s="5" t="s">
        <v>2773</v>
      </c>
      <c r="E29" s="5" t="s">
        <v>2774</v>
      </c>
      <c r="F29" s="5" t="s">
        <v>2775</v>
      </c>
      <c r="G29" s="5" t="s">
        <v>2776</v>
      </c>
      <c r="J29" s="5" t="s">
        <v>3363</v>
      </c>
    </row>
    <row r="30" spans="1:10">
      <c r="A30" s="5">
        <v>29</v>
      </c>
      <c r="B30" s="5" t="s">
        <v>2671</v>
      </c>
      <c r="C30" s="5" t="s">
        <v>89</v>
      </c>
      <c r="D30" s="5" t="s">
        <v>2777</v>
      </c>
      <c r="E30" s="5" t="s">
        <v>2778</v>
      </c>
      <c r="F30" s="5" t="s">
        <v>2779</v>
      </c>
      <c r="G30" s="5" t="s">
        <v>2754</v>
      </c>
      <c r="J30" s="5" t="s">
        <v>3363</v>
      </c>
    </row>
    <row r="31" spans="1:10">
      <c r="A31" s="5">
        <v>30</v>
      </c>
      <c r="B31" s="5" t="s">
        <v>2671</v>
      </c>
      <c r="C31" s="5" t="s">
        <v>89</v>
      </c>
      <c r="D31" s="5" t="s">
        <v>2780</v>
      </c>
      <c r="E31" s="5" t="s">
        <v>2781</v>
      </c>
      <c r="F31" s="5" t="s">
        <v>2782</v>
      </c>
      <c r="G31" s="5" t="s">
        <v>2750</v>
      </c>
      <c r="J31" s="5" t="s">
        <v>3363</v>
      </c>
    </row>
    <row r="32" spans="1:10">
      <c r="A32" s="5">
        <v>31</v>
      </c>
      <c r="B32" s="5" t="s">
        <v>2671</v>
      </c>
      <c r="C32" s="5" t="s">
        <v>89</v>
      </c>
      <c r="D32" s="5" t="s">
        <v>2783</v>
      </c>
      <c r="E32" s="5" t="s">
        <v>2784</v>
      </c>
      <c r="F32" s="5" t="s">
        <v>2785</v>
      </c>
      <c r="G32" s="5" t="s">
        <v>2786</v>
      </c>
      <c r="J32" s="5" t="s">
        <v>3363</v>
      </c>
    </row>
    <row r="33" spans="1:10">
      <c r="A33" s="5">
        <v>32</v>
      </c>
      <c r="B33" s="5" t="s">
        <v>2671</v>
      </c>
      <c r="C33" s="5" t="s">
        <v>89</v>
      </c>
      <c r="D33" s="5" t="s">
        <v>2787</v>
      </c>
      <c r="E33" s="5" t="s">
        <v>2788</v>
      </c>
      <c r="F33" s="5" t="s">
        <v>2789</v>
      </c>
      <c r="G33" s="5" t="s">
        <v>2790</v>
      </c>
      <c r="J33" s="5" t="s">
        <v>3363</v>
      </c>
    </row>
    <row r="34" spans="1:10">
      <c r="A34" s="5">
        <v>33</v>
      </c>
      <c r="B34" s="5" t="s">
        <v>2671</v>
      </c>
      <c r="C34" s="5" t="s">
        <v>89</v>
      </c>
      <c r="D34" s="5" t="s">
        <v>2791</v>
      </c>
      <c r="E34" s="5" t="s">
        <v>2792</v>
      </c>
      <c r="F34" s="5" t="s">
        <v>2793</v>
      </c>
      <c r="G34" s="5" t="s">
        <v>2723</v>
      </c>
      <c r="J34" s="5" t="s">
        <v>3363</v>
      </c>
    </row>
    <row r="35" spans="1:10">
      <c r="A35" s="5">
        <v>34</v>
      </c>
      <c r="B35" s="5" t="s">
        <v>2671</v>
      </c>
      <c r="C35" s="5" t="s">
        <v>89</v>
      </c>
      <c r="D35" s="5" t="s">
        <v>2794</v>
      </c>
      <c r="E35" s="5" t="s">
        <v>2795</v>
      </c>
      <c r="F35" s="5" t="s">
        <v>2796</v>
      </c>
      <c r="G35" s="5" t="s">
        <v>2750</v>
      </c>
      <c r="H35" s="5" t="s">
        <v>2797</v>
      </c>
      <c r="J35" s="5" t="s">
        <v>3363</v>
      </c>
    </row>
    <row r="36" spans="1:10">
      <c r="A36" s="5">
        <v>35</v>
      </c>
      <c r="B36" s="5" t="s">
        <v>2671</v>
      </c>
      <c r="C36" s="5" t="s">
        <v>89</v>
      </c>
      <c r="D36" s="5" t="s">
        <v>2798</v>
      </c>
      <c r="E36" s="5" t="s">
        <v>2799</v>
      </c>
      <c r="F36" s="5" t="s">
        <v>2800</v>
      </c>
      <c r="G36" s="5" t="s">
        <v>2754</v>
      </c>
      <c r="J36" s="5" t="s">
        <v>3363</v>
      </c>
    </row>
    <row r="37" spans="1:10">
      <c r="A37" s="5">
        <v>36</v>
      </c>
      <c r="B37" s="5" t="s">
        <v>2671</v>
      </c>
      <c r="C37" s="5" t="s">
        <v>89</v>
      </c>
      <c r="D37" s="5" t="s">
        <v>2801</v>
      </c>
      <c r="E37" s="5" t="s">
        <v>2802</v>
      </c>
      <c r="F37" s="5" t="s">
        <v>2803</v>
      </c>
      <c r="G37" s="5" t="s">
        <v>2754</v>
      </c>
      <c r="J37" s="5" t="s">
        <v>3363</v>
      </c>
    </row>
    <row r="38" spans="1:10">
      <c r="A38" s="5">
        <v>37</v>
      </c>
      <c r="B38" s="5" t="s">
        <v>2671</v>
      </c>
      <c r="C38" s="5" t="s">
        <v>89</v>
      </c>
      <c r="D38" s="5" t="s">
        <v>2804</v>
      </c>
      <c r="E38" s="5" t="s">
        <v>2805</v>
      </c>
      <c r="F38" s="5" t="s">
        <v>2806</v>
      </c>
      <c r="G38" s="5" t="s">
        <v>2807</v>
      </c>
      <c r="J38" s="5" t="s">
        <v>3363</v>
      </c>
    </row>
    <row r="39" spans="1:10">
      <c r="A39" s="5">
        <v>38</v>
      </c>
      <c r="B39" s="5" t="s">
        <v>2671</v>
      </c>
      <c r="C39" s="5" t="s">
        <v>89</v>
      </c>
      <c r="D39" s="5" t="s">
        <v>2808</v>
      </c>
      <c r="E39" s="5" t="s">
        <v>2809</v>
      </c>
      <c r="F39" s="5" t="s">
        <v>2810</v>
      </c>
      <c r="G39" s="5" t="s">
        <v>2790</v>
      </c>
      <c r="J39" s="5" t="s">
        <v>3363</v>
      </c>
    </row>
    <row r="40" spans="1:10">
      <c r="A40" s="5">
        <v>39</v>
      </c>
      <c r="B40" s="5" t="s">
        <v>2671</v>
      </c>
      <c r="C40" s="5" t="s">
        <v>89</v>
      </c>
      <c r="D40" s="5" t="s">
        <v>2811</v>
      </c>
      <c r="E40" s="5" t="s">
        <v>2812</v>
      </c>
      <c r="F40" s="5" t="s">
        <v>2813</v>
      </c>
      <c r="G40" s="5" t="s">
        <v>2814</v>
      </c>
      <c r="J40" s="5" t="s">
        <v>3363</v>
      </c>
    </row>
    <row r="41" spans="1:10">
      <c r="A41" s="5">
        <v>40</v>
      </c>
      <c r="B41" s="5" t="s">
        <v>2671</v>
      </c>
      <c r="C41" s="5" t="s">
        <v>89</v>
      </c>
      <c r="D41" s="5" t="s">
        <v>2815</v>
      </c>
      <c r="E41" s="5" t="s">
        <v>2816</v>
      </c>
      <c r="F41" s="5" t="s">
        <v>2817</v>
      </c>
      <c r="G41" s="5" t="s">
        <v>2818</v>
      </c>
      <c r="J41" s="5" t="s">
        <v>3363</v>
      </c>
    </row>
    <row r="42" spans="1:10">
      <c r="A42" s="5">
        <v>41</v>
      </c>
      <c r="B42" s="5" t="s">
        <v>2671</v>
      </c>
      <c r="C42" s="5" t="s">
        <v>89</v>
      </c>
      <c r="D42" s="5" t="s">
        <v>2819</v>
      </c>
      <c r="E42" s="5" t="s">
        <v>2820</v>
      </c>
      <c r="F42" s="5" t="s">
        <v>2821</v>
      </c>
      <c r="G42" s="5" t="s">
        <v>2675</v>
      </c>
      <c r="H42" s="5" t="s">
        <v>2822</v>
      </c>
      <c r="J42" s="5" t="s">
        <v>3363</v>
      </c>
    </row>
    <row r="43" spans="1:10">
      <c r="A43" s="5">
        <v>42</v>
      </c>
      <c r="B43" s="5" t="s">
        <v>2671</v>
      </c>
      <c r="C43" s="5" t="s">
        <v>89</v>
      </c>
      <c r="D43" s="5" t="s">
        <v>2823</v>
      </c>
      <c r="E43" s="5" t="s">
        <v>2824</v>
      </c>
      <c r="F43" s="5" t="s">
        <v>2825</v>
      </c>
      <c r="G43" s="5" t="s">
        <v>2758</v>
      </c>
      <c r="J43" s="5" t="s">
        <v>3363</v>
      </c>
    </row>
    <row r="44" spans="1:10">
      <c r="A44" s="5">
        <v>43</v>
      </c>
      <c r="B44" s="5" t="s">
        <v>2671</v>
      </c>
      <c r="C44" s="5" t="s">
        <v>89</v>
      </c>
      <c r="D44" s="5" t="s">
        <v>2826</v>
      </c>
      <c r="E44" s="5" t="s">
        <v>2827</v>
      </c>
      <c r="F44" s="5" t="s">
        <v>2828</v>
      </c>
      <c r="G44" s="5" t="s">
        <v>2829</v>
      </c>
      <c r="J44" s="5" t="s">
        <v>3363</v>
      </c>
    </row>
    <row r="45" spans="1:10">
      <c r="A45" s="5">
        <v>44</v>
      </c>
      <c r="B45" s="5" t="s">
        <v>2671</v>
      </c>
      <c r="C45" s="5" t="s">
        <v>89</v>
      </c>
      <c r="D45" s="5" t="s">
        <v>2830</v>
      </c>
      <c r="E45" s="5" t="s">
        <v>2831</v>
      </c>
      <c r="F45" s="5" t="s">
        <v>2832</v>
      </c>
      <c r="G45" s="5" t="s">
        <v>2675</v>
      </c>
      <c r="J45" s="5" t="s">
        <v>3363</v>
      </c>
    </row>
    <row r="46" spans="1:10">
      <c r="A46" s="5">
        <v>45</v>
      </c>
      <c r="B46" s="5" t="s">
        <v>2671</v>
      </c>
      <c r="C46" s="5" t="s">
        <v>89</v>
      </c>
      <c r="D46" s="5" t="s">
        <v>2833</v>
      </c>
      <c r="E46" s="5" t="s">
        <v>2834</v>
      </c>
      <c r="F46" s="5" t="s">
        <v>2835</v>
      </c>
      <c r="G46" s="5" t="s">
        <v>2731</v>
      </c>
      <c r="J46" s="5" t="s">
        <v>3363</v>
      </c>
    </row>
    <row r="47" spans="1:10">
      <c r="A47" s="5">
        <v>46</v>
      </c>
      <c r="B47" s="5" t="s">
        <v>2671</v>
      </c>
      <c r="C47" s="5" t="s">
        <v>89</v>
      </c>
      <c r="D47" s="5" t="s">
        <v>2837</v>
      </c>
      <c r="E47" s="5" t="s">
        <v>2838</v>
      </c>
      <c r="F47" s="5" t="s">
        <v>2839</v>
      </c>
      <c r="G47" s="5" t="s">
        <v>2840</v>
      </c>
      <c r="J47" s="5" t="s">
        <v>3363</v>
      </c>
    </row>
    <row r="48" spans="1:10">
      <c r="A48" s="5">
        <v>47</v>
      </c>
      <c r="B48" s="5" t="s">
        <v>2671</v>
      </c>
      <c r="C48" s="5" t="s">
        <v>89</v>
      </c>
      <c r="D48" s="5" t="s">
        <v>2841</v>
      </c>
      <c r="E48" s="5" t="s">
        <v>2842</v>
      </c>
      <c r="F48" s="5" t="s">
        <v>2832</v>
      </c>
      <c r="G48" s="5" t="s">
        <v>2843</v>
      </c>
      <c r="J48" s="5" t="s">
        <v>3363</v>
      </c>
    </row>
    <row r="49" spans="1:10">
      <c r="A49" s="5">
        <v>48</v>
      </c>
      <c r="B49" s="5" t="s">
        <v>2671</v>
      </c>
      <c r="C49" s="5" t="s">
        <v>89</v>
      </c>
      <c r="D49" s="5" t="s">
        <v>2844</v>
      </c>
      <c r="E49" s="5" t="s">
        <v>2845</v>
      </c>
      <c r="F49" s="5" t="s">
        <v>2846</v>
      </c>
      <c r="G49" s="5" t="s">
        <v>2847</v>
      </c>
      <c r="J49" s="5" t="s">
        <v>3363</v>
      </c>
    </row>
    <row r="50" spans="1:10">
      <c r="A50" s="5">
        <v>49</v>
      </c>
      <c r="B50" s="5" t="s">
        <v>2671</v>
      </c>
      <c r="C50" s="5" t="s">
        <v>89</v>
      </c>
      <c r="D50" s="5" t="s">
        <v>2848</v>
      </c>
      <c r="E50" s="5" t="s">
        <v>2849</v>
      </c>
      <c r="F50" s="5" t="s">
        <v>2850</v>
      </c>
      <c r="G50" s="5" t="s">
        <v>2746</v>
      </c>
      <c r="J50" s="5" t="s">
        <v>3363</v>
      </c>
    </row>
    <row r="51" spans="1:10">
      <c r="A51" s="5">
        <v>50</v>
      </c>
      <c r="B51" s="5" t="s">
        <v>2671</v>
      </c>
      <c r="C51" s="5" t="s">
        <v>89</v>
      </c>
      <c r="D51" s="5" t="s">
        <v>2851</v>
      </c>
      <c r="E51" s="5" t="s">
        <v>2852</v>
      </c>
      <c r="F51" s="5" t="s">
        <v>2853</v>
      </c>
      <c r="G51" s="5" t="s">
        <v>2754</v>
      </c>
      <c r="J51" s="5" t="s">
        <v>3363</v>
      </c>
    </row>
    <row r="52" spans="1:10">
      <c r="A52" s="5">
        <v>51</v>
      </c>
      <c r="B52" s="5" t="s">
        <v>2671</v>
      </c>
      <c r="C52" s="5" t="s">
        <v>89</v>
      </c>
      <c r="D52" s="5" t="s">
        <v>2856</v>
      </c>
      <c r="E52" s="5" t="s">
        <v>2857</v>
      </c>
      <c r="F52" s="5" t="s">
        <v>2858</v>
      </c>
      <c r="G52" s="5" t="s">
        <v>2675</v>
      </c>
      <c r="J52" s="5" t="s">
        <v>3363</v>
      </c>
    </row>
    <row r="53" spans="1:10">
      <c r="A53" s="5">
        <v>52</v>
      </c>
      <c r="B53" s="5" t="s">
        <v>2671</v>
      </c>
      <c r="C53" s="5" t="s">
        <v>89</v>
      </c>
      <c r="D53" s="5" t="s">
        <v>2859</v>
      </c>
      <c r="E53" s="5" t="s">
        <v>2860</v>
      </c>
      <c r="F53" s="5" t="s">
        <v>2861</v>
      </c>
      <c r="G53" s="5" t="s">
        <v>2862</v>
      </c>
      <c r="J53" s="5" t="s">
        <v>3363</v>
      </c>
    </row>
    <row r="54" spans="1:10">
      <c r="A54" s="5">
        <v>53</v>
      </c>
      <c r="B54" s="5" t="s">
        <v>2671</v>
      </c>
      <c r="C54" s="5" t="s">
        <v>89</v>
      </c>
      <c r="D54" s="5" t="s">
        <v>2863</v>
      </c>
      <c r="E54" s="5" t="s">
        <v>2864</v>
      </c>
      <c r="F54" s="5" t="s">
        <v>2821</v>
      </c>
      <c r="G54" s="5" t="s">
        <v>2865</v>
      </c>
      <c r="J54" s="5" t="s">
        <v>3363</v>
      </c>
    </row>
    <row r="55" spans="1:10">
      <c r="A55" s="5">
        <v>54</v>
      </c>
      <c r="B55" s="5" t="s">
        <v>2671</v>
      </c>
      <c r="C55" s="5" t="s">
        <v>89</v>
      </c>
      <c r="D55" s="5" t="s">
        <v>2866</v>
      </c>
      <c r="E55" s="5" t="s">
        <v>2867</v>
      </c>
      <c r="F55" s="5" t="s">
        <v>2868</v>
      </c>
      <c r="G55" s="5" t="s">
        <v>2698</v>
      </c>
      <c r="J55" s="5" t="s">
        <v>3363</v>
      </c>
    </row>
    <row r="56" spans="1:10">
      <c r="A56" s="5">
        <v>55</v>
      </c>
      <c r="B56" s="5" t="s">
        <v>2671</v>
      </c>
      <c r="C56" s="5" t="s">
        <v>89</v>
      </c>
      <c r="D56" s="5" t="s">
        <v>2870</v>
      </c>
      <c r="E56" s="5" t="s">
        <v>2871</v>
      </c>
      <c r="F56" s="5" t="s">
        <v>2872</v>
      </c>
      <c r="G56" s="5" t="s">
        <v>2873</v>
      </c>
      <c r="J56" s="5" t="s">
        <v>3363</v>
      </c>
    </row>
    <row r="57" spans="1:10">
      <c r="A57" s="5">
        <v>56</v>
      </c>
      <c r="B57" s="5" t="s">
        <v>2671</v>
      </c>
      <c r="C57" s="5" t="s">
        <v>89</v>
      </c>
      <c r="D57" s="5" t="s">
        <v>2875</v>
      </c>
      <c r="E57" s="5" t="s">
        <v>2876</v>
      </c>
      <c r="F57" s="5" t="s">
        <v>2877</v>
      </c>
      <c r="G57" s="5" t="s">
        <v>2878</v>
      </c>
      <c r="J57" s="5" t="s">
        <v>3363</v>
      </c>
    </row>
    <row r="58" spans="1:10">
      <c r="A58" s="5">
        <v>57</v>
      </c>
      <c r="B58" s="5" t="s">
        <v>2671</v>
      </c>
      <c r="C58" s="5" t="s">
        <v>89</v>
      </c>
      <c r="D58" s="5" t="s">
        <v>2879</v>
      </c>
      <c r="E58" s="5" t="s">
        <v>2880</v>
      </c>
      <c r="F58" s="5" t="s">
        <v>2881</v>
      </c>
      <c r="G58" s="5" t="s">
        <v>2675</v>
      </c>
      <c r="J58" s="5" t="s">
        <v>3363</v>
      </c>
    </row>
    <row r="59" spans="1:10">
      <c r="A59" s="5">
        <v>58</v>
      </c>
      <c r="B59" s="5" t="s">
        <v>2671</v>
      </c>
      <c r="C59" s="5" t="s">
        <v>89</v>
      </c>
      <c r="D59" s="5" t="s">
        <v>2882</v>
      </c>
      <c r="E59" s="5" t="s">
        <v>2883</v>
      </c>
      <c r="F59" s="5" t="s">
        <v>2821</v>
      </c>
      <c r="G59" s="5" t="s">
        <v>2884</v>
      </c>
      <c r="J59" s="5" t="s">
        <v>3363</v>
      </c>
    </row>
    <row r="60" spans="1:10">
      <c r="A60" s="5">
        <v>59</v>
      </c>
      <c r="B60" s="5" t="s">
        <v>2671</v>
      </c>
      <c r="C60" s="5" t="s">
        <v>89</v>
      </c>
      <c r="D60" s="5" t="s">
        <v>2885</v>
      </c>
      <c r="E60" s="5" t="s">
        <v>2886</v>
      </c>
      <c r="F60" s="5" t="s">
        <v>2821</v>
      </c>
      <c r="G60" s="5" t="s">
        <v>2887</v>
      </c>
      <c r="J60" s="5" t="s">
        <v>3363</v>
      </c>
    </row>
    <row r="61" spans="1:10">
      <c r="A61" s="5">
        <v>60</v>
      </c>
      <c r="B61" s="5" t="s">
        <v>2671</v>
      </c>
      <c r="C61" s="5" t="s">
        <v>89</v>
      </c>
      <c r="D61" s="5" t="s">
        <v>2888</v>
      </c>
      <c r="E61" s="5" t="s">
        <v>2889</v>
      </c>
      <c r="F61" s="5" t="s">
        <v>2817</v>
      </c>
      <c r="G61" s="5" t="s">
        <v>2890</v>
      </c>
      <c r="J61" s="5" t="s">
        <v>3363</v>
      </c>
    </row>
    <row r="62" spans="1:10">
      <c r="A62" s="5">
        <v>61</v>
      </c>
      <c r="B62" s="5" t="s">
        <v>2671</v>
      </c>
      <c r="C62" s="5" t="s">
        <v>89</v>
      </c>
      <c r="D62" s="5" t="s">
        <v>2891</v>
      </c>
      <c r="E62" s="5" t="s">
        <v>2892</v>
      </c>
      <c r="F62" s="5" t="s">
        <v>2832</v>
      </c>
      <c r="G62" s="5" t="s">
        <v>2893</v>
      </c>
      <c r="J62" s="5" t="s">
        <v>3363</v>
      </c>
    </row>
    <row r="63" spans="1:10">
      <c r="A63" s="5">
        <v>62</v>
      </c>
      <c r="B63" s="5" t="s">
        <v>2671</v>
      </c>
      <c r="C63" s="5" t="s">
        <v>89</v>
      </c>
      <c r="D63" s="5" t="s">
        <v>2894</v>
      </c>
      <c r="E63" s="5" t="s">
        <v>2895</v>
      </c>
      <c r="F63" s="5" t="s">
        <v>2861</v>
      </c>
      <c r="G63" s="5" t="s">
        <v>2896</v>
      </c>
      <c r="J63" s="5" t="s">
        <v>3363</v>
      </c>
    </row>
    <row r="64" spans="1:10">
      <c r="A64" s="5">
        <v>63</v>
      </c>
      <c r="B64" s="5" t="s">
        <v>2671</v>
      </c>
      <c r="C64" s="5" t="s">
        <v>89</v>
      </c>
      <c r="D64" s="5" t="s">
        <v>2897</v>
      </c>
      <c r="E64" s="5" t="s">
        <v>2898</v>
      </c>
      <c r="F64" s="5" t="s">
        <v>2899</v>
      </c>
      <c r="G64" s="5" t="s">
        <v>2855</v>
      </c>
      <c r="J64" s="5" t="s">
        <v>3363</v>
      </c>
    </row>
    <row r="65" spans="1:10">
      <c r="A65" s="5">
        <v>64</v>
      </c>
      <c r="B65" s="5" t="s">
        <v>2671</v>
      </c>
      <c r="C65" s="5" t="s">
        <v>89</v>
      </c>
      <c r="D65" s="5" t="s">
        <v>2900</v>
      </c>
      <c r="E65" s="5" t="s">
        <v>2901</v>
      </c>
      <c r="F65" s="5" t="s">
        <v>2902</v>
      </c>
      <c r="G65" s="5" t="s">
        <v>2903</v>
      </c>
      <c r="J65" s="5" t="s">
        <v>3363</v>
      </c>
    </row>
    <row r="66" spans="1:10">
      <c r="A66" s="5">
        <v>65</v>
      </c>
      <c r="B66" s="5" t="s">
        <v>2671</v>
      </c>
      <c r="C66" s="5" t="s">
        <v>89</v>
      </c>
      <c r="D66" s="5" t="s">
        <v>2904</v>
      </c>
      <c r="E66" s="5" t="s">
        <v>2905</v>
      </c>
      <c r="F66" s="5" t="s">
        <v>2906</v>
      </c>
      <c r="G66" s="5" t="s">
        <v>2907</v>
      </c>
      <c r="J66" s="5" t="s">
        <v>3363</v>
      </c>
    </row>
    <row r="67" spans="1:10">
      <c r="A67" s="5">
        <v>66</v>
      </c>
      <c r="B67" s="5" t="s">
        <v>2671</v>
      </c>
      <c r="C67" s="5" t="s">
        <v>89</v>
      </c>
      <c r="D67" s="5" t="s">
        <v>2908</v>
      </c>
      <c r="E67" s="5" t="s">
        <v>2909</v>
      </c>
      <c r="F67" s="5" t="s">
        <v>2910</v>
      </c>
      <c r="G67" s="5" t="s">
        <v>2694</v>
      </c>
      <c r="H67" s="5" t="s">
        <v>2911</v>
      </c>
      <c r="J67" s="5" t="s">
        <v>3363</v>
      </c>
    </row>
    <row r="68" spans="1:10">
      <c r="A68" s="5">
        <v>67</v>
      </c>
      <c r="B68" s="5" t="s">
        <v>2671</v>
      </c>
      <c r="C68" s="5" t="s">
        <v>89</v>
      </c>
      <c r="D68" s="5" t="s">
        <v>2912</v>
      </c>
      <c r="E68" s="5" t="s">
        <v>2913</v>
      </c>
      <c r="F68" s="5" t="s">
        <v>2914</v>
      </c>
      <c r="G68" s="5" t="s">
        <v>2706</v>
      </c>
      <c r="J68" s="5" t="s">
        <v>3363</v>
      </c>
    </row>
    <row r="69" spans="1:10">
      <c r="A69" s="5">
        <v>68</v>
      </c>
      <c r="B69" s="5" t="s">
        <v>2671</v>
      </c>
      <c r="C69" s="5" t="s">
        <v>89</v>
      </c>
      <c r="D69" s="5" t="s">
        <v>2915</v>
      </c>
      <c r="E69" s="5" t="s">
        <v>2916</v>
      </c>
      <c r="F69" s="5" t="s">
        <v>2917</v>
      </c>
      <c r="G69" s="5" t="s">
        <v>2918</v>
      </c>
      <c r="J69" s="5" t="s">
        <v>3363</v>
      </c>
    </row>
    <row r="70" spans="1:10">
      <c r="A70" s="5">
        <v>69</v>
      </c>
      <c r="B70" s="5" t="s">
        <v>2671</v>
      </c>
      <c r="C70" s="5" t="s">
        <v>89</v>
      </c>
      <c r="D70" s="5" t="s">
        <v>2919</v>
      </c>
      <c r="E70" s="5" t="s">
        <v>2920</v>
      </c>
      <c r="F70" s="5" t="s">
        <v>2921</v>
      </c>
      <c r="G70" s="5" t="s">
        <v>2754</v>
      </c>
      <c r="J70" s="5" t="s">
        <v>3363</v>
      </c>
    </row>
    <row r="71" spans="1:10">
      <c r="A71" s="5">
        <v>70</v>
      </c>
      <c r="B71" s="5" t="s">
        <v>2671</v>
      </c>
      <c r="C71" s="5" t="s">
        <v>89</v>
      </c>
      <c r="D71" s="5" t="s">
        <v>2922</v>
      </c>
      <c r="E71" s="5" t="s">
        <v>2923</v>
      </c>
      <c r="F71" s="5" t="s">
        <v>2924</v>
      </c>
      <c r="G71" s="5" t="s">
        <v>2925</v>
      </c>
      <c r="J71" s="5" t="s">
        <v>3363</v>
      </c>
    </row>
    <row r="72" spans="1:10">
      <c r="A72" s="5">
        <v>71</v>
      </c>
      <c r="B72" s="5" t="s">
        <v>2671</v>
      </c>
      <c r="C72" s="5" t="s">
        <v>89</v>
      </c>
      <c r="D72" s="5" t="s">
        <v>2926</v>
      </c>
      <c r="E72" s="5" t="s">
        <v>2927</v>
      </c>
      <c r="F72" s="5" t="s">
        <v>2928</v>
      </c>
      <c r="G72" s="5" t="s">
        <v>2929</v>
      </c>
      <c r="J72" s="5" t="s">
        <v>3363</v>
      </c>
    </row>
    <row r="73" spans="1:10">
      <c r="A73" s="5">
        <v>72</v>
      </c>
      <c r="B73" s="5" t="s">
        <v>2671</v>
      </c>
      <c r="C73" s="5" t="s">
        <v>89</v>
      </c>
      <c r="D73" s="5" t="s">
        <v>2930</v>
      </c>
      <c r="E73" s="5" t="s">
        <v>2931</v>
      </c>
      <c r="F73" s="5" t="s">
        <v>2932</v>
      </c>
      <c r="G73" s="5" t="s">
        <v>2855</v>
      </c>
      <c r="J73" s="5" t="s">
        <v>3363</v>
      </c>
    </row>
    <row r="74" spans="1:10">
      <c r="A74" s="5">
        <v>73</v>
      </c>
      <c r="B74" s="5" t="s">
        <v>2671</v>
      </c>
      <c r="C74" s="5" t="s">
        <v>89</v>
      </c>
      <c r="D74" s="5" t="s">
        <v>2933</v>
      </c>
      <c r="E74" s="5" t="s">
        <v>2934</v>
      </c>
      <c r="F74" s="5" t="s">
        <v>2935</v>
      </c>
      <c r="G74" s="5" t="s">
        <v>2936</v>
      </c>
      <c r="J74" s="5" t="s">
        <v>3363</v>
      </c>
    </row>
    <row r="75" spans="1:10">
      <c r="A75" s="5">
        <v>74</v>
      </c>
      <c r="B75" s="5" t="s">
        <v>2671</v>
      </c>
      <c r="C75" s="5" t="s">
        <v>89</v>
      </c>
      <c r="D75" s="5" t="s">
        <v>2937</v>
      </c>
      <c r="E75" s="5" t="s">
        <v>2938</v>
      </c>
      <c r="F75" s="5" t="s">
        <v>2939</v>
      </c>
      <c r="G75" s="5" t="s">
        <v>2940</v>
      </c>
      <c r="J75" s="5" t="s">
        <v>3363</v>
      </c>
    </row>
    <row r="76" spans="1:10">
      <c r="A76" s="5">
        <v>75</v>
      </c>
      <c r="B76" s="5" t="s">
        <v>2671</v>
      </c>
      <c r="C76" s="5" t="s">
        <v>89</v>
      </c>
      <c r="D76" s="5" t="s">
        <v>2942</v>
      </c>
      <c r="E76" s="5" t="s">
        <v>2943</v>
      </c>
      <c r="F76" s="5" t="s">
        <v>2944</v>
      </c>
      <c r="G76" s="5" t="s">
        <v>2679</v>
      </c>
      <c r="J76" s="5" t="s">
        <v>3363</v>
      </c>
    </row>
    <row r="77" spans="1:10">
      <c r="A77" s="5">
        <v>76</v>
      </c>
      <c r="B77" s="5" t="s">
        <v>2671</v>
      </c>
      <c r="C77" s="5" t="s">
        <v>89</v>
      </c>
      <c r="D77" s="5" t="s">
        <v>2945</v>
      </c>
      <c r="E77" s="5" t="s">
        <v>2946</v>
      </c>
      <c r="F77" s="5" t="s">
        <v>2947</v>
      </c>
      <c r="G77" s="5" t="s">
        <v>2683</v>
      </c>
      <c r="J77" s="5" t="s">
        <v>3363</v>
      </c>
    </row>
    <row r="78" spans="1:10">
      <c r="A78" s="5">
        <v>77</v>
      </c>
      <c r="B78" s="5" t="s">
        <v>2671</v>
      </c>
      <c r="C78" s="5" t="s">
        <v>89</v>
      </c>
      <c r="D78" s="5" t="s">
        <v>2948</v>
      </c>
      <c r="E78" s="5" t="s">
        <v>2949</v>
      </c>
      <c r="F78" s="5" t="s">
        <v>2950</v>
      </c>
      <c r="G78" s="5" t="s">
        <v>2869</v>
      </c>
      <c r="J78" s="5" t="s">
        <v>3363</v>
      </c>
    </row>
    <row r="79" spans="1:10">
      <c r="A79" s="5">
        <v>78</v>
      </c>
      <c r="B79" s="5" t="s">
        <v>2671</v>
      </c>
      <c r="C79" s="5" t="s">
        <v>89</v>
      </c>
      <c r="D79" s="5" t="s">
        <v>2951</v>
      </c>
      <c r="E79" s="5" t="s">
        <v>2952</v>
      </c>
      <c r="F79" s="5" t="s">
        <v>2953</v>
      </c>
      <c r="G79" s="5" t="s">
        <v>2941</v>
      </c>
      <c r="J79" s="5" t="s">
        <v>3363</v>
      </c>
    </row>
    <row r="80" spans="1:10">
      <c r="A80" s="5">
        <v>79</v>
      </c>
      <c r="B80" s="5" t="s">
        <v>2671</v>
      </c>
      <c r="C80" s="5" t="s">
        <v>89</v>
      </c>
      <c r="D80" s="5" t="s">
        <v>2955</v>
      </c>
      <c r="E80" s="5" t="s">
        <v>2956</v>
      </c>
      <c r="F80" s="5" t="s">
        <v>2957</v>
      </c>
      <c r="G80" s="5" t="s">
        <v>2958</v>
      </c>
      <c r="J80" s="5" t="s">
        <v>3363</v>
      </c>
    </row>
    <row r="81" spans="1:10">
      <c r="A81" s="5">
        <v>80</v>
      </c>
      <c r="B81" s="5" t="s">
        <v>2671</v>
      </c>
      <c r="C81" s="5" t="s">
        <v>89</v>
      </c>
      <c r="D81" s="5" t="s">
        <v>2959</v>
      </c>
      <c r="E81" s="5" t="s">
        <v>2960</v>
      </c>
      <c r="F81" s="5" t="s">
        <v>2821</v>
      </c>
      <c r="G81" s="5" t="s">
        <v>2961</v>
      </c>
      <c r="J81" s="5" t="s">
        <v>3363</v>
      </c>
    </row>
    <row r="82" spans="1:10">
      <c r="A82" s="5">
        <v>81</v>
      </c>
      <c r="B82" s="5" t="s">
        <v>2671</v>
      </c>
      <c r="C82" s="5" t="s">
        <v>89</v>
      </c>
      <c r="D82" s="5" t="s">
        <v>2962</v>
      </c>
      <c r="E82" s="5" t="s">
        <v>2963</v>
      </c>
      <c r="F82" s="5" t="s">
        <v>2817</v>
      </c>
      <c r="G82" s="5" t="s">
        <v>2964</v>
      </c>
      <c r="J82" s="5" t="s">
        <v>3363</v>
      </c>
    </row>
    <row r="83" spans="1:10">
      <c r="A83" s="5">
        <v>82</v>
      </c>
      <c r="B83" s="5" t="s">
        <v>2671</v>
      </c>
      <c r="C83" s="5" t="s">
        <v>89</v>
      </c>
      <c r="D83" s="5" t="s">
        <v>2965</v>
      </c>
      <c r="E83" s="5" t="s">
        <v>2966</v>
      </c>
      <c r="F83" s="5" t="s">
        <v>2967</v>
      </c>
      <c r="G83" s="5" t="s">
        <v>2723</v>
      </c>
      <c r="J83" s="5" t="s">
        <v>3363</v>
      </c>
    </row>
    <row r="84" spans="1:10">
      <c r="A84" s="5">
        <v>83</v>
      </c>
      <c r="B84" s="5" t="s">
        <v>2671</v>
      </c>
      <c r="C84" s="5" t="s">
        <v>89</v>
      </c>
      <c r="D84" s="5" t="s">
        <v>2970</v>
      </c>
      <c r="E84" s="5" t="s">
        <v>2971</v>
      </c>
      <c r="F84" s="5" t="s">
        <v>2972</v>
      </c>
      <c r="G84" s="5" t="s">
        <v>2750</v>
      </c>
      <c r="J84" s="5" t="s">
        <v>3363</v>
      </c>
    </row>
    <row r="85" spans="1:10">
      <c r="A85" s="5">
        <v>84</v>
      </c>
      <c r="B85" s="5" t="s">
        <v>2671</v>
      </c>
      <c r="C85" s="5" t="s">
        <v>89</v>
      </c>
      <c r="D85" s="5" t="s">
        <v>2974</v>
      </c>
      <c r="E85" s="5" t="s">
        <v>2975</v>
      </c>
      <c r="F85" s="5" t="s">
        <v>2976</v>
      </c>
      <c r="G85" s="5" t="s">
        <v>2754</v>
      </c>
      <c r="J85" s="5" t="s">
        <v>3363</v>
      </c>
    </row>
    <row r="86" spans="1:10">
      <c r="A86" s="5">
        <v>85</v>
      </c>
      <c r="B86" s="5" t="s">
        <v>2671</v>
      </c>
      <c r="C86" s="5" t="s">
        <v>89</v>
      </c>
      <c r="D86" s="5" t="s">
        <v>2977</v>
      </c>
      <c r="E86" s="5" t="s">
        <v>2978</v>
      </c>
      <c r="F86" s="5" t="s">
        <v>2753</v>
      </c>
      <c r="G86" s="5" t="s">
        <v>2750</v>
      </c>
      <c r="J86" s="5" t="s">
        <v>3363</v>
      </c>
    </row>
    <row r="87" spans="1:10">
      <c r="A87" s="5">
        <v>86</v>
      </c>
      <c r="B87" s="5" t="s">
        <v>2671</v>
      </c>
      <c r="C87" s="5" t="s">
        <v>89</v>
      </c>
      <c r="D87" s="5" t="s">
        <v>2981</v>
      </c>
      <c r="E87" s="5" t="s">
        <v>2979</v>
      </c>
      <c r="F87" s="5" t="s">
        <v>2980</v>
      </c>
      <c r="G87" s="5" t="s">
        <v>2675</v>
      </c>
      <c r="J87" s="5" t="s">
        <v>3363</v>
      </c>
    </row>
    <row r="88" spans="1:10">
      <c r="A88" s="5">
        <v>87</v>
      </c>
      <c r="B88" s="5" t="s">
        <v>2671</v>
      </c>
      <c r="C88" s="5" t="s">
        <v>89</v>
      </c>
      <c r="D88" s="5" t="s">
        <v>2982</v>
      </c>
      <c r="E88" s="5" t="s">
        <v>2983</v>
      </c>
      <c r="F88" s="5" t="s">
        <v>2984</v>
      </c>
      <c r="G88" s="5" t="s">
        <v>2873</v>
      </c>
      <c r="J88" s="5" t="s">
        <v>3363</v>
      </c>
    </row>
    <row r="89" spans="1:10">
      <c r="A89" s="5">
        <v>88</v>
      </c>
      <c r="B89" s="5" t="s">
        <v>2671</v>
      </c>
      <c r="C89" s="5" t="s">
        <v>89</v>
      </c>
      <c r="D89" s="5" t="s">
        <v>2985</v>
      </c>
      <c r="E89" s="5" t="s">
        <v>2986</v>
      </c>
      <c r="F89" s="5" t="s">
        <v>2987</v>
      </c>
      <c r="G89" s="5" t="s">
        <v>2702</v>
      </c>
      <c r="J89" s="5" t="s">
        <v>3363</v>
      </c>
    </row>
    <row r="90" spans="1:10">
      <c r="A90" s="5">
        <v>89</v>
      </c>
      <c r="B90" s="5" t="s">
        <v>2671</v>
      </c>
      <c r="C90" s="5" t="s">
        <v>89</v>
      </c>
      <c r="D90" s="5" t="s">
        <v>2988</v>
      </c>
      <c r="E90" s="5" t="s">
        <v>2989</v>
      </c>
      <c r="F90" s="5" t="s">
        <v>2990</v>
      </c>
      <c r="G90" s="5" t="s">
        <v>2929</v>
      </c>
      <c r="J90" s="5" t="s">
        <v>3363</v>
      </c>
    </row>
    <row r="91" spans="1:10">
      <c r="A91" s="5">
        <v>90</v>
      </c>
      <c r="B91" s="5" t="s">
        <v>2671</v>
      </c>
      <c r="C91" s="5" t="s">
        <v>89</v>
      </c>
      <c r="D91" s="5" t="s">
        <v>2991</v>
      </c>
      <c r="E91" s="5" t="s">
        <v>2992</v>
      </c>
      <c r="F91" s="5" t="s">
        <v>2993</v>
      </c>
      <c r="G91" s="5" t="s">
        <v>2873</v>
      </c>
      <c r="J91" s="5" t="s">
        <v>3363</v>
      </c>
    </row>
    <row r="92" spans="1:10">
      <c r="A92" s="5">
        <v>91</v>
      </c>
      <c r="B92" s="5" t="s">
        <v>2671</v>
      </c>
      <c r="C92" s="5" t="s">
        <v>89</v>
      </c>
      <c r="D92" s="5" t="s">
        <v>2994</v>
      </c>
      <c r="E92" s="5" t="s">
        <v>2995</v>
      </c>
      <c r="F92" s="5" t="s">
        <v>2996</v>
      </c>
      <c r="G92" s="5" t="s">
        <v>2997</v>
      </c>
      <c r="J92" s="5" t="s">
        <v>3363</v>
      </c>
    </row>
    <row r="93" spans="1:10">
      <c r="A93" s="5">
        <v>92</v>
      </c>
      <c r="B93" s="5" t="s">
        <v>2671</v>
      </c>
      <c r="C93" s="5" t="s">
        <v>89</v>
      </c>
      <c r="D93" s="5" t="s">
        <v>2998</v>
      </c>
      <c r="E93" s="5" t="s">
        <v>2999</v>
      </c>
      <c r="F93" s="5" t="s">
        <v>3000</v>
      </c>
      <c r="G93" s="5" t="s">
        <v>2675</v>
      </c>
      <c r="J93" s="5" t="s">
        <v>3363</v>
      </c>
    </row>
    <row r="94" spans="1:10">
      <c r="A94" s="5">
        <v>93</v>
      </c>
      <c r="B94" s="5" t="s">
        <v>2671</v>
      </c>
      <c r="C94" s="5" t="s">
        <v>89</v>
      </c>
      <c r="D94" s="5" t="s">
        <v>3001</v>
      </c>
      <c r="E94" s="5" t="s">
        <v>3002</v>
      </c>
      <c r="F94" s="5" t="s">
        <v>3003</v>
      </c>
      <c r="G94" s="5" t="s">
        <v>3004</v>
      </c>
      <c r="J94" s="5" t="s">
        <v>3363</v>
      </c>
    </row>
    <row r="95" spans="1:10">
      <c r="A95" s="5">
        <v>94</v>
      </c>
      <c r="B95" s="5" t="s">
        <v>2671</v>
      </c>
      <c r="C95" s="5" t="s">
        <v>89</v>
      </c>
      <c r="D95" s="5" t="s">
        <v>3006</v>
      </c>
      <c r="E95" s="5" t="s">
        <v>3007</v>
      </c>
      <c r="F95" s="5" t="s">
        <v>3008</v>
      </c>
      <c r="G95" s="5" t="s">
        <v>2675</v>
      </c>
      <c r="J95" s="5" t="s">
        <v>3363</v>
      </c>
    </row>
    <row r="96" spans="1:10">
      <c r="A96" s="5">
        <v>95</v>
      </c>
      <c r="B96" s="5" t="s">
        <v>2671</v>
      </c>
      <c r="C96" s="5" t="s">
        <v>89</v>
      </c>
      <c r="D96" s="5" t="s">
        <v>3009</v>
      </c>
      <c r="E96" s="5" t="s">
        <v>3010</v>
      </c>
      <c r="F96" s="5" t="s">
        <v>3011</v>
      </c>
      <c r="G96" s="5" t="s">
        <v>2750</v>
      </c>
      <c r="H96" s="5" t="s">
        <v>3012</v>
      </c>
      <c r="J96" s="5" t="s">
        <v>3363</v>
      </c>
    </row>
    <row r="97" spans="1:10">
      <c r="A97" s="5">
        <v>96</v>
      </c>
      <c r="B97" s="5" t="s">
        <v>2671</v>
      </c>
      <c r="C97" s="5" t="s">
        <v>89</v>
      </c>
      <c r="D97" s="5" t="s">
        <v>3013</v>
      </c>
      <c r="E97" s="5" t="s">
        <v>3014</v>
      </c>
      <c r="F97" s="5" t="s">
        <v>3015</v>
      </c>
      <c r="G97" s="5" t="s">
        <v>2750</v>
      </c>
      <c r="J97" s="5" t="s">
        <v>3363</v>
      </c>
    </row>
    <row r="98" spans="1:10">
      <c r="A98" s="5">
        <v>97</v>
      </c>
      <c r="B98" s="5" t="s">
        <v>2671</v>
      </c>
      <c r="C98" s="5" t="s">
        <v>89</v>
      </c>
      <c r="D98" s="5" t="s">
        <v>3016</v>
      </c>
      <c r="E98" s="5" t="s">
        <v>3017</v>
      </c>
      <c r="F98" s="5" t="s">
        <v>3018</v>
      </c>
      <c r="G98" s="5" t="s">
        <v>2836</v>
      </c>
      <c r="J98" s="5" t="s">
        <v>3363</v>
      </c>
    </row>
    <row r="99" spans="1:10">
      <c r="A99" s="5">
        <v>98</v>
      </c>
      <c r="B99" s="5" t="s">
        <v>2671</v>
      </c>
      <c r="C99" s="5" t="s">
        <v>89</v>
      </c>
      <c r="D99" s="5" t="s">
        <v>3019</v>
      </c>
      <c r="E99" s="5" t="s">
        <v>3020</v>
      </c>
      <c r="F99" s="5" t="s">
        <v>3021</v>
      </c>
      <c r="G99" s="5" t="s">
        <v>2807</v>
      </c>
      <c r="J99" s="5" t="s">
        <v>3363</v>
      </c>
    </row>
    <row r="100" spans="1:10">
      <c r="A100" s="5">
        <v>99</v>
      </c>
      <c r="B100" s="5" t="s">
        <v>2671</v>
      </c>
      <c r="C100" s="5" t="s">
        <v>89</v>
      </c>
      <c r="D100" s="5" t="s">
        <v>3023</v>
      </c>
      <c r="E100" s="5" t="s">
        <v>3024</v>
      </c>
      <c r="F100" s="5" t="s">
        <v>3025</v>
      </c>
      <c r="G100" s="5" t="s">
        <v>2723</v>
      </c>
      <c r="J100" s="5" t="s">
        <v>3363</v>
      </c>
    </row>
    <row r="101" spans="1:10">
      <c r="A101" s="5">
        <v>100</v>
      </c>
      <c r="B101" s="5" t="s">
        <v>2671</v>
      </c>
      <c r="C101" s="5" t="s">
        <v>89</v>
      </c>
      <c r="D101" s="5" t="s">
        <v>3026</v>
      </c>
      <c r="E101" s="5" t="s">
        <v>3027</v>
      </c>
      <c r="F101" s="5" t="s">
        <v>3028</v>
      </c>
      <c r="G101" s="5" t="s">
        <v>2679</v>
      </c>
      <c r="J101" s="5" t="s">
        <v>3363</v>
      </c>
    </row>
    <row r="102" spans="1:10">
      <c r="A102" s="5">
        <v>101</v>
      </c>
      <c r="B102" s="5" t="s">
        <v>2671</v>
      </c>
      <c r="C102" s="5" t="s">
        <v>89</v>
      </c>
      <c r="D102" s="5" t="s">
        <v>3029</v>
      </c>
      <c r="E102" s="5" t="s">
        <v>3030</v>
      </c>
      <c r="F102" s="5" t="s">
        <v>3031</v>
      </c>
      <c r="G102" s="5" t="s">
        <v>2706</v>
      </c>
      <c r="J102" s="5" t="s">
        <v>3363</v>
      </c>
    </row>
    <row r="103" spans="1:10">
      <c r="A103" s="5">
        <v>102</v>
      </c>
      <c r="B103" s="5" t="s">
        <v>2671</v>
      </c>
      <c r="C103" s="5" t="s">
        <v>89</v>
      </c>
      <c r="D103" s="5" t="s">
        <v>3032</v>
      </c>
      <c r="E103" s="5" t="s">
        <v>3033</v>
      </c>
      <c r="F103" s="5" t="s">
        <v>3034</v>
      </c>
      <c r="G103" s="5" t="s">
        <v>3035</v>
      </c>
      <c r="J103" s="5" t="s">
        <v>3363</v>
      </c>
    </row>
    <row r="104" spans="1:10">
      <c r="A104" s="5">
        <v>103</v>
      </c>
      <c r="B104" s="5" t="s">
        <v>2671</v>
      </c>
      <c r="C104" s="5" t="s">
        <v>89</v>
      </c>
      <c r="D104" s="5" t="s">
        <v>3036</v>
      </c>
      <c r="E104" s="5" t="s">
        <v>3037</v>
      </c>
      <c r="F104" s="5" t="s">
        <v>3038</v>
      </c>
      <c r="G104" s="5" t="s">
        <v>2968</v>
      </c>
      <c r="J104" s="5" t="s">
        <v>3363</v>
      </c>
    </row>
    <row r="105" spans="1:10">
      <c r="A105" s="5">
        <v>104</v>
      </c>
      <c r="B105" s="5" t="s">
        <v>2671</v>
      </c>
      <c r="C105" s="5" t="s">
        <v>89</v>
      </c>
      <c r="D105" s="5" t="s">
        <v>3039</v>
      </c>
      <c r="E105" s="5" t="s">
        <v>3040</v>
      </c>
      <c r="F105" s="5" t="s">
        <v>3041</v>
      </c>
      <c r="G105" s="5" t="s">
        <v>2723</v>
      </c>
      <c r="H105" s="5" t="s">
        <v>3042</v>
      </c>
      <c r="J105" s="5" t="s">
        <v>3363</v>
      </c>
    </row>
    <row r="106" spans="1:10">
      <c r="A106" s="5">
        <v>105</v>
      </c>
      <c r="B106" s="5" t="s">
        <v>2671</v>
      </c>
      <c r="C106" s="5" t="s">
        <v>89</v>
      </c>
      <c r="D106" s="5" t="s">
        <v>3043</v>
      </c>
      <c r="E106" s="5" t="s">
        <v>3044</v>
      </c>
      <c r="F106" s="5" t="s">
        <v>3045</v>
      </c>
      <c r="G106" s="5" t="s">
        <v>2675</v>
      </c>
      <c r="H106" s="5" t="s">
        <v>3046</v>
      </c>
      <c r="J106" s="5" t="s">
        <v>3363</v>
      </c>
    </row>
    <row r="107" spans="1:10">
      <c r="A107" s="5">
        <v>106</v>
      </c>
      <c r="B107" s="5" t="s">
        <v>2671</v>
      </c>
      <c r="C107" s="5" t="s">
        <v>89</v>
      </c>
      <c r="D107" s="5" t="s">
        <v>3047</v>
      </c>
      <c r="E107" s="5" t="s">
        <v>3048</v>
      </c>
      <c r="F107" s="5" t="s">
        <v>3049</v>
      </c>
      <c r="G107" s="5" t="s">
        <v>2746</v>
      </c>
      <c r="J107" s="5" t="s">
        <v>3363</v>
      </c>
    </row>
    <row r="108" spans="1:10">
      <c r="A108" s="5">
        <v>107</v>
      </c>
      <c r="B108" s="5" t="s">
        <v>2671</v>
      </c>
      <c r="C108" s="5" t="s">
        <v>89</v>
      </c>
      <c r="D108" s="5" t="s">
        <v>3050</v>
      </c>
      <c r="E108" s="5" t="s">
        <v>3051</v>
      </c>
      <c r="F108" s="5" t="s">
        <v>3052</v>
      </c>
      <c r="G108" s="5" t="s">
        <v>2679</v>
      </c>
      <c r="J108" s="5" t="s">
        <v>3363</v>
      </c>
    </row>
    <row r="109" spans="1:10">
      <c r="A109" s="5">
        <v>108</v>
      </c>
      <c r="B109" s="5" t="s">
        <v>2671</v>
      </c>
      <c r="C109" s="5" t="s">
        <v>89</v>
      </c>
      <c r="D109" s="5" t="s">
        <v>3053</v>
      </c>
      <c r="E109" s="5" t="s">
        <v>3054</v>
      </c>
      <c r="F109" s="5" t="s">
        <v>3055</v>
      </c>
      <c r="G109" s="5" t="s">
        <v>2731</v>
      </c>
      <c r="H109" s="5" t="s">
        <v>3056</v>
      </c>
      <c r="J109" s="5" t="s">
        <v>3363</v>
      </c>
    </row>
    <row r="110" spans="1:10">
      <c r="A110" s="5">
        <v>109</v>
      </c>
      <c r="B110" s="5" t="s">
        <v>2671</v>
      </c>
      <c r="C110" s="5" t="s">
        <v>89</v>
      </c>
      <c r="D110" s="5" t="s">
        <v>3057</v>
      </c>
      <c r="E110" s="5" t="s">
        <v>3058</v>
      </c>
      <c r="F110" s="5" t="s">
        <v>3059</v>
      </c>
      <c r="G110" s="5" t="s">
        <v>2758</v>
      </c>
      <c r="J110" s="5" t="s">
        <v>3363</v>
      </c>
    </row>
    <row r="111" spans="1:10">
      <c r="A111" s="5">
        <v>110</v>
      </c>
      <c r="B111" s="5" t="s">
        <v>2671</v>
      </c>
      <c r="C111" s="5" t="s">
        <v>89</v>
      </c>
      <c r="D111" s="5" t="s">
        <v>3060</v>
      </c>
      <c r="E111" s="5" t="s">
        <v>3061</v>
      </c>
      <c r="F111" s="5" t="s">
        <v>3062</v>
      </c>
      <c r="G111" s="5" t="s">
        <v>2936</v>
      </c>
      <c r="J111" s="5" t="s">
        <v>3363</v>
      </c>
    </row>
    <row r="112" spans="1:10">
      <c r="A112" s="5">
        <v>111</v>
      </c>
      <c r="B112" s="5" t="s">
        <v>2671</v>
      </c>
      <c r="C112" s="5" t="s">
        <v>89</v>
      </c>
      <c r="D112" s="5" t="s">
        <v>3063</v>
      </c>
      <c r="E112" s="5" t="s">
        <v>3064</v>
      </c>
      <c r="F112" s="5" t="s">
        <v>3065</v>
      </c>
      <c r="G112" s="5" t="s">
        <v>3022</v>
      </c>
      <c r="J112" s="5" t="s">
        <v>3363</v>
      </c>
    </row>
    <row r="113" spans="1:10">
      <c r="A113" s="5">
        <v>112</v>
      </c>
      <c r="B113" s="5" t="s">
        <v>2671</v>
      </c>
      <c r="C113" s="5" t="s">
        <v>89</v>
      </c>
      <c r="D113" s="5" t="s">
        <v>3066</v>
      </c>
      <c r="E113" s="5" t="s">
        <v>3064</v>
      </c>
      <c r="F113" s="5" t="s">
        <v>3067</v>
      </c>
      <c r="G113" s="5" t="s">
        <v>3035</v>
      </c>
      <c r="J113" s="5" t="s">
        <v>3363</v>
      </c>
    </row>
    <row r="114" spans="1:10">
      <c r="A114" s="5">
        <v>113</v>
      </c>
      <c r="B114" s="5" t="s">
        <v>2671</v>
      </c>
      <c r="C114" s="5" t="s">
        <v>89</v>
      </c>
      <c r="D114" s="5" t="s">
        <v>3068</v>
      </c>
      <c r="E114" s="5" t="s">
        <v>3069</v>
      </c>
      <c r="F114" s="5" t="s">
        <v>3070</v>
      </c>
      <c r="G114" s="5" t="s">
        <v>2968</v>
      </c>
      <c r="J114" s="5" t="s">
        <v>3363</v>
      </c>
    </row>
    <row r="115" spans="1:10">
      <c r="A115" s="5">
        <v>114</v>
      </c>
      <c r="B115" s="5" t="s">
        <v>2671</v>
      </c>
      <c r="C115" s="5" t="s">
        <v>89</v>
      </c>
      <c r="D115" s="5" t="s">
        <v>3071</v>
      </c>
      <c r="E115" s="5" t="s">
        <v>3072</v>
      </c>
      <c r="F115" s="5" t="s">
        <v>3073</v>
      </c>
      <c r="G115" s="5" t="s">
        <v>2874</v>
      </c>
      <c r="J115" s="5" t="s">
        <v>3363</v>
      </c>
    </row>
    <row r="116" spans="1:10">
      <c r="A116" s="5">
        <v>115</v>
      </c>
      <c r="B116" s="5" t="s">
        <v>2671</v>
      </c>
      <c r="C116" s="5" t="s">
        <v>89</v>
      </c>
      <c r="D116" s="5" t="s">
        <v>3074</v>
      </c>
      <c r="E116" s="5" t="s">
        <v>3075</v>
      </c>
      <c r="F116" s="5" t="s">
        <v>3076</v>
      </c>
      <c r="G116" s="5" t="s">
        <v>2750</v>
      </c>
      <c r="J116" s="5" t="s">
        <v>3363</v>
      </c>
    </row>
    <row r="117" spans="1:10">
      <c r="A117" s="5">
        <v>116</v>
      </c>
      <c r="B117" s="5" t="s">
        <v>2671</v>
      </c>
      <c r="C117" s="5" t="s">
        <v>89</v>
      </c>
      <c r="D117" s="5" t="s">
        <v>3077</v>
      </c>
      <c r="E117" s="5" t="s">
        <v>3078</v>
      </c>
      <c r="F117" s="5" t="s">
        <v>3079</v>
      </c>
      <c r="G117" s="5" t="s">
        <v>2754</v>
      </c>
      <c r="J117" s="5" t="s">
        <v>3363</v>
      </c>
    </row>
    <row r="118" spans="1:10">
      <c r="A118" s="5">
        <v>117</v>
      </c>
      <c r="B118" s="5" t="s">
        <v>2671</v>
      </c>
      <c r="C118" s="5" t="s">
        <v>89</v>
      </c>
      <c r="D118" s="5" t="s">
        <v>3080</v>
      </c>
      <c r="E118" s="5" t="s">
        <v>3081</v>
      </c>
      <c r="F118" s="5" t="s">
        <v>3082</v>
      </c>
      <c r="G118" s="5" t="s">
        <v>2742</v>
      </c>
      <c r="H118" s="5" t="s">
        <v>3083</v>
      </c>
      <c r="J118" s="5" t="s">
        <v>3363</v>
      </c>
    </row>
    <row r="119" spans="1:10">
      <c r="A119" s="5">
        <v>118</v>
      </c>
      <c r="B119" s="5" t="s">
        <v>2671</v>
      </c>
      <c r="C119" s="5" t="s">
        <v>89</v>
      </c>
      <c r="D119" s="5" t="s">
        <v>3084</v>
      </c>
      <c r="E119" s="5" t="s">
        <v>3085</v>
      </c>
      <c r="F119" s="5" t="s">
        <v>3086</v>
      </c>
      <c r="G119" s="5" t="s">
        <v>2675</v>
      </c>
      <c r="J119" s="5" t="s">
        <v>3363</v>
      </c>
    </row>
    <row r="120" spans="1:10">
      <c r="A120" s="5">
        <v>119</v>
      </c>
      <c r="B120" s="5" t="s">
        <v>2671</v>
      </c>
      <c r="C120" s="5" t="s">
        <v>89</v>
      </c>
      <c r="D120" s="5" t="s">
        <v>3087</v>
      </c>
      <c r="E120" s="5" t="s">
        <v>3088</v>
      </c>
      <c r="F120" s="5" t="s">
        <v>3089</v>
      </c>
      <c r="G120" s="5" t="s">
        <v>2754</v>
      </c>
      <c r="J120" s="5" t="s">
        <v>3363</v>
      </c>
    </row>
    <row r="121" spans="1:10">
      <c r="A121" s="5">
        <v>120</v>
      </c>
      <c r="B121" s="5" t="s">
        <v>2671</v>
      </c>
      <c r="C121" s="5" t="s">
        <v>89</v>
      </c>
      <c r="D121" s="5" t="s">
        <v>3090</v>
      </c>
      <c r="E121" s="5" t="s">
        <v>3091</v>
      </c>
      <c r="F121" s="5" t="s">
        <v>3092</v>
      </c>
      <c r="G121" s="5" t="s">
        <v>2968</v>
      </c>
      <c r="J121" s="5" t="s">
        <v>3363</v>
      </c>
    </row>
    <row r="122" spans="1:10">
      <c r="A122" s="5">
        <v>121</v>
      </c>
      <c r="B122" s="5" t="s">
        <v>2671</v>
      </c>
      <c r="C122" s="5" t="s">
        <v>89</v>
      </c>
      <c r="D122" s="5" t="s">
        <v>3093</v>
      </c>
      <c r="E122" s="5" t="s">
        <v>3094</v>
      </c>
      <c r="F122" s="5" t="s">
        <v>3095</v>
      </c>
      <c r="G122" s="5" t="s">
        <v>2874</v>
      </c>
      <c r="H122" s="5" t="s">
        <v>3096</v>
      </c>
      <c r="J122" s="5" t="s">
        <v>3363</v>
      </c>
    </row>
    <row r="123" spans="1:10">
      <c r="A123" s="5">
        <v>122</v>
      </c>
      <c r="B123" s="5" t="s">
        <v>2671</v>
      </c>
      <c r="C123" s="5" t="s">
        <v>89</v>
      </c>
      <c r="D123" s="5" t="s">
        <v>3097</v>
      </c>
      <c r="E123" s="5" t="s">
        <v>3098</v>
      </c>
      <c r="F123" s="5" t="s">
        <v>3099</v>
      </c>
      <c r="G123" s="5" t="s">
        <v>2675</v>
      </c>
      <c r="J123" s="5" t="s">
        <v>3363</v>
      </c>
    </row>
    <row r="124" spans="1:10">
      <c r="A124" s="5">
        <v>123</v>
      </c>
      <c r="B124" s="5" t="s">
        <v>2671</v>
      </c>
      <c r="C124" s="5" t="s">
        <v>89</v>
      </c>
      <c r="D124" s="5" t="s">
        <v>3100</v>
      </c>
      <c r="E124" s="5" t="s">
        <v>3101</v>
      </c>
      <c r="F124" s="5" t="s">
        <v>3102</v>
      </c>
      <c r="G124" s="5" t="s">
        <v>2954</v>
      </c>
      <c r="J124" s="5" t="s">
        <v>3363</v>
      </c>
    </row>
    <row r="125" spans="1:10">
      <c r="A125" s="5">
        <v>124</v>
      </c>
      <c r="B125" s="5" t="s">
        <v>2671</v>
      </c>
      <c r="C125" s="5" t="s">
        <v>89</v>
      </c>
      <c r="D125" s="5" t="s">
        <v>3103</v>
      </c>
      <c r="E125" s="5" t="s">
        <v>3104</v>
      </c>
      <c r="F125" s="5" t="s">
        <v>3105</v>
      </c>
      <c r="G125" s="5" t="s">
        <v>2954</v>
      </c>
      <c r="J125" s="5" t="s">
        <v>3363</v>
      </c>
    </row>
    <row r="126" spans="1:10">
      <c r="A126" s="5">
        <v>125</v>
      </c>
      <c r="B126" s="5" t="s">
        <v>2671</v>
      </c>
      <c r="C126" s="5" t="s">
        <v>89</v>
      </c>
      <c r="D126" s="5" t="s">
        <v>3106</v>
      </c>
      <c r="E126" s="5" t="s">
        <v>3107</v>
      </c>
      <c r="F126" s="5" t="s">
        <v>3108</v>
      </c>
      <c r="G126" s="5" t="s">
        <v>2940</v>
      </c>
      <c r="J126" s="5" t="s">
        <v>3363</v>
      </c>
    </row>
    <row r="127" spans="1:10">
      <c r="A127" s="5">
        <v>126</v>
      </c>
      <c r="B127" s="5" t="s">
        <v>2671</v>
      </c>
      <c r="C127" s="5" t="s">
        <v>89</v>
      </c>
      <c r="D127" s="5" t="s">
        <v>3110</v>
      </c>
      <c r="E127" s="5" t="s">
        <v>3111</v>
      </c>
      <c r="F127" s="5" t="s">
        <v>3112</v>
      </c>
      <c r="G127" s="5" t="s">
        <v>2746</v>
      </c>
      <c r="J127" s="5" t="s">
        <v>3363</v>
      </c>
    </row>
    <row r="128" spans="1:10">
      <c r="A128" s="5">
        <v>127</v>
      </c>
      <c r="B128" s="5" t="s">
        <v>2671</v>
      </c>
      <c r="C128" s="5" t="s">
        <v>89</v>
      </c>
      <c r="D128" s="5" t="s">
        <v>3113</v>
      </c>
      <c r="E128" s="5" t="s">
        <v>3114</v>
      </c>
      <c r="F128" s="5" t="s">
        <v>3115</v>
      </c>
      <c r="G128" s="5" t="s">
        <v>2903</v>
      </c>
      <c r="J128" s="5" t="s">
        <v>3363</v>
      </c>
    </row>
    <row r="129" spans="1:10">
      <c r="A129" s="5">
        <v>128</v>
      </c>
      <c r="B129" s="5" t="s">
        <v>2671</v>
      </c>
      <c r="C129" s="5" t="s">
        <v>89</v>
      </c>
      <c r="D129" s="5" t="s">
        <v>3116</v>
      </c>
      <c r="E129" s="5" t="s">
        <v>3117</v>
      </c>
      <c r="F129" s="5" t="s">
        <v>3118</v>
      </c>
      <c r="G129" s="5" t="s">
        <v>2958</v>
      </c>
      <c r="H129" s="5" t="s">
        <v>3119</v>
      </c>
      <c r="J129" s="5" t="s">
        <v>3363</v>
      </c>
    </row>
    <row r="130" spans="1:10">
      <c r="A130" s="5">
        <v>129</v>
      </c>
      <c r="B130" s="5" t="s">
        <v>2671</v>
      </c>
      <c r="C130" s="5" t="s">
        <v>89</v>
      </c>
      <c r="D130" s="5" t="s">
        <v>3120</v>
      </c>
      <c r="E130" s="5" t="s">
        <v>3121</v>
      </c>
      <c r="F130" s="5" t="s">
        <v>3122</v>
      </c>
      <c r="G130" s="5" t="s">
        <v>2750</v>
      </c>
      <c r="J130" s="5" t="s">
        <v>3363</v>
      </c>
    </row>
    <row r="131" spans="1:10">
      <c r="A131" s="5">
        <v>130</v>
      </c>
      <c r="B131" s="5" t="s">
        <v>2671</v>
      </c>
      <c r="C131" s="5" t="s">
        <v>89</v>
      </c>
      <c r="D131" s="5" t="s">
        <v>3123</v>
      </c>
      <c r="E131" s="5" t="s">
        <v>3124</v>
      </c>
      <c r="F131" s="5" t="s">
        <v>3125</v>
      </c>
      <c r="G131" s="5" t="s">
        <v>2968</v>
      </c>
      <c r="J131" s="5" t="s">
        <v>3363</v>
      </c>
    </row>
    <row r="132" spans="1:10">
      <c r="A132" s="5">
        <v>131</v>
      </c>
      <c r="B132" s="5" t="s">
        <v>2671</v>
      </c>
      <c r="C132" s="5" t="s">
        <v>89</v>
      </c>
      <c r="D132" s="5" t="s">
        <v>3126</v>
      </c>
      <c r="E132" s="5" t="s">
        <v>3127</v>
      </c>
      <c r="F132" s="5" t="s">
        <v>3128</v>
      </c>
      <c r="G132" s="5" t="s">
        <v>2746</v>
      </c>
      <c r="J132" s="5" t="s">
        <v>3363</v>
      </c>
    </row>
    <row r="133" spans="1:10">
      <c r="A133" s="5">
        <v>132</v>
      </c>
      <c r="B133" s="5" t="s">
        <v>2671</v>
      </c>
      <c r="C133" s="5" t="s">
        <v>89</v>
      </c>
      <c r="D133" s="5" t="s">
        <v>3129</v>
      </c>
      <c r="E133" s="5" t="s">
        <v>3130</v>
      </c>
      <c r="F133" s="5" t="s">
        <v>3131</v>
      </c>
      <c r="G133" s="5" t="s">
        <v>2731</v>
      </c>
      <c r="J133" s="5" t="s">
        <v>3363</v>
      </c>
    </row>
    <row r="134" spans="1:10">
      <c r="A134" s="5">
        <v>133</v>
      </c>
      <c r="B134" s="5" t="s">
        <v>2671</v>
      </c>
      <c r="C134" s="5" t="s">
        <v>89</v>
      </c>
      <c r="D134" s="5" t="s">
        <v>3132</v>
      </c>
      <c r="E134" s="5" t="s">
        <v>3133</v>
      </c>
      <c r="F134" s="5" t="s">
        <v>3134</v>
      </c>
      <c r="G134" s="5" t="s">
        <v>2706</v>
      </c>
      <c r="J134" s="5" t="s">
        <v>3363</v>
      </c>
    </row>
    <row r="135" spans="1:10">
      <c r="A135" s="5">
        <v>134</v>
      </c>
      <c r="B135" s="5" t="s">
        <v>2671</v>
      </c>
      <c r="C135" s="5" t="s">
        <v>89</v>
      </c>
      <c r="D135" s="5" t="s">
        <v>3135</v>
      </c>
      <c r="E135" s="5" t="s">
        <v>3136</v>
      </c>
      <c r="F135" s="5" t="s">
        <v>3137</v>
      </c>
      <c r="G135" s="5" t="s">
        <v>2706</v>
      </c>
      <c r="J135" s="5" t="s">
        <v>3363</v>
      </c>
    </row>
    <row r="136" spans="1:10">
      <c r="A136" s="5">
        <v>135</v>
      </c>
      <c r="B136" s="5" t="s">
        <v>2671</v>
      </c>
      <c r="C136" s="5" t="s">
        <v>89</v>
      </c>
      <c r="D136" s="5" t="s">
        <v>3138</v>
      </c>
      <c r="E136" s="5" t="s">
        <v>3139</v>
      </c>
      <c r="F136" s="5" t="s">
        <v>3140</v>
      </c>
      <c r="G136" s="5" t="s">
        <v>3141</v>
      </c>
      <c r="J136" s="5" t="s">
        <v>3363</v>
      </c>
    </row>
    <row r="137" spans="1:10">
      <c r="A137" s="5">
        <v>136</v>
      </c>
      <c r="B137" s="5" t="s">
        <v>2671</v>
      </c>
      <c r="C137" s="5" t="s">
        <v>89</v>
      </c>
      <c r="D137" s="5" t="s">
        <v>3142</v>
      </c>
      <c r="E137" s="5" t="s">
        <v>3143</v>
      </c>
      <c r="F137" s="5" t="s">
        <v>3144</v>
      </c>
      <c r="G137" s="5" t="s">
        <v>2754</v>
      </c>
      <c r="J137" s="5" t="s">
        <v>3363</v>
      </c>
    </row>
    <row r="138" spans="1:10">
      <c r="A138" s="5">
        <v>137</v>
      </c>
      <c r="B138" s="5" t="s">
        <v>2671</v>
      </c>
      <c r="C138" s="5" t="s">
        <v>89</v>
      </c>
      <c r="D138" s="5" t="s">
        <v>3145</v>
      </c>
      <c r="E138" s="5" t="s">
        <v>3146</v>
      </c>
      <c r="F138" s="5" t="s">
        <v>3147</v>
      </c>
      <c r="G138" s="5" t="s">
        <v>2731</v>
      </c>
      <c r="J138" s="5" t="s">
        <v>3363</v>
      </c>
    </row>
    <row r="139" spans="1:10">
      <c r="A139" s="5">
        <v>138</v>
      </c>
      <c r="B139" s="5" t="s">
        <v>2671</v>
      </c>
      <c r="C139" s="5" t="s">
        <v>89</v>
      </c>
      <c r="D139" s="5" t="s">
        <v>3148</v>
      </c>
      <c r="E139" s="5" t="s">
        <v>3149</v>
      </c>
      <c r="F139" s="5" t="s">
        <v>3150</v>
      </c>
      <c r="G139" s="5" t="s">
        <v>2675</v>
      </c>
      <c r="J139" s="5" t="s">
        <v>3363</v>
      </c>
    </row>
    <row r="140" spans="1:10">
      <c r="A140" s="5">
        <v>139</v>
      </c>
      <c r="B140" s="5" t="s">
        <v>2671</v>
      </c>
      <c r="C140" s="5" t="s">
        <v>89</v>
      </c>
      <c r="D140" s="5" t="s">
        <v>3151</v>
      </c>
      <c r="E140" s="5" t="s">
        <v>3152</v>
      </c>
      <c r="F140" s="5" t="s">
        <v>3153</v>
      </c>
      <c r="G140" s="5" t="s">
        <v>2675</v>
      </c>
      <c r="J140" s="5" t="s">
        <v>3363</v>
      </c>
    </row>
    <row r="141" spans="1:10">
      <c r="A141" s="5">
        <v>140</v>
      </c>
      <c r="B141" s="5" t="s">
        <v>2671</v>
      </c>
      <c r="C141" s="5" t="s">
        <v>89</v>
      </c>
      <c r="D141" s="5" t="s">
        <v>3154</v>
      </c>
      <c r="E141" s="5" t="s">
        <v>3155</v>
      </c>
      <c r="F141" s="5" t="s">
        <v>3156</v>
      </c>
      <c r="G141" s="5" t="s">
        <v>2754</v>
      </c>
      <c r="J141" s="5" t="s">
        <v>3363</v>
      </c>
    </row>
    <row r="142" spans="1:10">
      <c r="A142" s="5">
        <v>141</v>
      </c>
      <c r="B142" s="5" t="s">
        <v>2671</v>
      </c>
      <c r="C142" s="5" t="s">
        <v>89</v>
      </c>
      <c r="D142" s="5" t="s">
        <v>3157</v>
      </c>
      <c r="E142" s="5" t="s">
        <v>3158</v>
      </c>
      <c r="F142" s="5" t="s">
        <v>3159</v>
      </c>
      <c r="G142" s="5" t="s">
        <v>2746</v>
      </c>
      <c r="J142" s="5" t="s">
        <v>3363</v>
      </c>
    </row>
    <row r="143" spans="1:10">
      <c r="A143" s="5">
        <v>142</v>
      </c>
      <c r="B143" s="5" t="s">
        <v>2671</v>
      </c>
      <c r="C143" s="5" t="s">
        <v>89</v>
      </c>
      <c r="D143" s="5" t="s">
        <v>3160</v>
      </c>
      <c r="E143" s="5" t="s">
        <v>3161</v>
      </c>
      <c r="F143" s="5" t="s">
        <v>3162</v>
      </c>
      <c r="G143" s="5" t="s">
        <v>2710</v>
      </c>
      <c r="J143" s="5" t="s">
        <v>3363</v>
      </c>
    </row>
    <row r="144" spans="1:10">
      <c r="A144" s="5">
        <v>143</v>
      </c>
      <c r="B144" s="5" t="s">
        <v>2671</v>
      </c>
      <c r="C144" s="5" t="s">
        <v>89</v>
      </c>
      <c r="D144" s="5" t="s">
        <v>3163</v>
      </c>
      <c r="E144" s="5" t="s">
        <v>3164</v>
      </c>
      <c r="F144" s="5" t="s">
        <v>3165</v>
      </c>
      <c r="G144" s="5" t="s">
        <v>2675</v>
      </c>
      <c r="J144" s="5" t="s">
        <v>3363</v>
      </c>
    </row>
    <row r="145" spans="1:10">
      <c r="A145" s="5">
        <v>144</v>
      </c>
      <c r="B145" s="5" t="s">
        <v>2671</v>
      </c>
      <c r="C145" s="5" t="s">
        <v>89</v>
      </c>
      <c r="D145" s="5" t="s">
        <v>3166</v>
      </c>
      <c r="E145" s="5" t="s">
        <v>3167</v>
      </c>
      <c r="F145" s="5" t="s">
        <v>3168</v>
      </c>
      <c r="G145" s="5" t="s">
        <v>2675</v>
      </c>
      <c r="H145" s="5" t="s">
        <v>3169</v>
      </c>
      <c r="J145" s="5" t="s">
        <v>3363</v>
      </c>
    </row>
    <row r="146" spans="1:10">
      <c r="A146" s="5">
        <v>145</v>
      </c>
      <c r="B146" s="5" t="s">
        <v>2671</v>
      </c>
      <c r="C146" s="5" t="s">
        <v>89</v>
      </c>
      <c r="D146" s="5" t="s">
        <v>3170</v>
      </c>
      <c r="E146" s="5" t="s">
        <v>3171</v>
      </c>
      <c r="F146" s="5" t="s">
        <v>3172</v>
      </c>
      <c r="G146" s="5" t="s">
        <v>2968</v>
      </c>
      <c r="H146" s="5" t="s">
        <v>3173</v>
      </c>
      <c r="J146" s="5" t="s">
        <v>3363</v>
      </c>
    </row>
    <row r="147" spans="1:10">
      <c r="A147" s="5">
        <v>146</v>
      </c>
      <c r="B147" s="5" t="s">
        <v>2671</v>
      </c>
      <c r="C147" s="5" t="s">
        <v>89</v>
      </c>
      <c r="D147" s="5" t="s">
        <v>3174</v>
      </c>
      <c r="E147" s="5" t="s">
        <v>3175</v>
      </c>
      <c r="F147" s="5" t="s">
        <v>3176</v>
      </c>
      <c r="G147" s="5" t="s">
        <v>2675</v>
      </c>
      <c r="J147" s="5" t="s">
        <v>3363</v>
      </c>
    </row>
    <row r="148" spans="1:10">
      <c r="A148" s="5">
        <v>147</v>
      </c>
      <c r="B148" s="5" t="s">
        <v>2671</v>
      </c>
      <c r="C148" s="5" t="s">
        <v>89</v>
      </c>
      <c r="D148" s="5" t="s">
        <v>3177</v>
      </c>
      <c r="E148" s="5" t="s">
        <v>3178</v>
      </c>
      <c r="F148" s="5" t="s">
        <v>3179</v>
      </c>
      <c r="G148" s="5" t="s">
        <v>2758</v>
      </c>
      <c r="H148" s="5" t="s">
        <v>3180</v>
      </c>
      <c r="J148" s="5" t="s">
        <v>3363</v>
      </c>
    </row>
    <row r="149" spans="1:10">
      <c r="A149" s="5">
        <v>148</v>
      </c>
      <c r="B149" s="5" t="s">
        <v>2671</v>
      </c>
      <c r="C149" s="5" t="s">
        <v>89</v>
      </c>
      <c r="D149" s="5" t="s">
        <v>3181</v>
      </c>
      <c r="E149" s="5" t="s">
        <v>3182</v>
      </c>
      <c r="F149" s="5" t="s">
        <v>3183</v>
      </c>
      <c r="G149" s="5" t="s">
        <v>3184</v>
      </c>
      <c r="J149" s="5" t="s">
        <v>3363</v>
      </c>
    </row>
    <row r="150" spans="1:10">
      <c r="A150" s="5">
        <v>149</v>
      </c>
      <c r="B150" s="5" t="s">
        <v>2671</v>
      </c>
      <c r="C150" s="5" t="s">
        <v>89</v>
      </c>
      <c r="D150" s="5" t="s">
        <v>3185</v>
      </c>
      <c r="E150" s="5" t="s">
        <v>3186</v>
      </c>
      <c r="F150" s="5" t="s">
        <v>3187</v>
      </c>
      <c r="G150" s="5" t="s">
        <v>2758</v>
      </c>
      <c r="J150" s="5" t="s">
        <v>3363</v>
      </c>
    </row>
    <row r="151" spans="1:10">
      <c r="A151" s="5">
        <v>150</v>
      </c>
      <c r="B151" s="5" t="s">
        <v>2671</v>
      </c>
      <c r="C151" s="5" t="s">
        <v>89</v>
      </c>
      <c r="D151" s="5" t="s">
        <v>3188</v>
      </c>
      <c r="E151" s="5" t="s">
        <v>3189</v>
      </c>
      <c r="F151" s="5" t="s">
        <v>3190</v>
      </c>
      <c r="G151" s="5" t="s">
        <v>2675</v>
      </c>
      <c r="J151" s="5" t="s">
        <v>3363</v>
      </c>
    </row>
    <row r="152" spans="1:10">
      <c r="A152" s="5">
        <v>151</v>
      </c>
      <c r="B152" s="5" t="s">
        <v>2671</v>
      </c>
      <c r="C152" s="5" t="s">
        <v>89</v>
      </c>
      <c r="D152" s="5" t="s">
        <v>3191</v>
      </c>
      <c r="E152" s="5" t="s">
        <v>3192</v>
      </c>
      <c r="F152" s="5" t="s">
        <v>3193</v>
      </c>
      <c r="G152" s="5" t="s">
        <v>2758</v>
      </c>
      <c r="J152" s="5" t="s">
        <v>3363</v>
      </c>
    </row>
    <row r="153" spans="1:10">
      <c r="A153" s="5">
        <v>152</v>
      </c>
      <c r="B153" s="5" t="s">
        <v>2671</v>
      </c>
      <c r="C153" s="5" t="s">
        <v>89</v>
      </c>
      <c r="D153" s="5" t="s">
        <v>3194</v>
      </c>
      <c r="E153" s="5" t="s">
        <v>3195</v>
      </c>
      <c r="F153" s="5" t="s">
        <v>3196</v>
      </c>
      <c r="G153" s="5" t="s">
        <v>2679</v>
      </c>
      <c r="J153" s="5" t="s">
        <v>3363</v>
      </c>
    </row>
    <row r="154" spans="1:10">
      <c r="A154" s="5">
        <v>153</v>
      </c>
      <c r="B154" s="5" t="s">
        <v>2671</v>
      </c>
      <c r="C154" s="5" t="s">
        <v>89</v>
      </c>
      <c r="D154" s="5" t="s">
        <v>3197</v>
      </c>
      <c r="E154" s="5" t="s">
        <v>3198</v>
      </c>
      <c r="F154" s="5" t="s">
        <v>3199</v>
      </c>
      <c r="G154" s="5" t="s">
        <v>2750</v>
      </c>
      <c r="J154" s="5" t="s">
        <v>3363</v>
      </c>
    </row>
    <row r="155" spans="1:10">
      <c r="A155" s="5">
        <v>154</v>
      </c>
      <c r="B155" s="5" t="s">
        <v>2671</v>
      </c>
      <c r="C155" s="5" t="s">
        <v>89</v>
      </c>
      <c r="D155" s="5" t="s">
        <v>3201</v>
      </c>
      <c r="E155" s="5" t="s">
        <v>3200</v>
      </c>
      <c r="F155" s="5" t="s">
        <v>3202</v>
      </c>
      <c r="G155" s="5" t="s">
        <v>2738</v>
      </c>
      <c r="J155" s="5" t="s">
        <v>3363</v>
      </c>
    </row>
    <row r="156" spans="1:10">
      <c r="A156" s="5">
        <v>155</v>
      </c>
      <c r="B156" s="5" t="s">
        <v>2671</v>
      </c>
      <c r="C156" s="5" t="s">
        <v>89</v>
      </c>
      <c r="D156" s="5" t="s">
        <v>3203</v>
      </c>
      <c r="E156" s="5" t="s">
        <v>3204</v>
      </c>
      <c r="F156" s="5" t="s">
        <v>3205</v>
      </c>
      <c r="G156" s="5" t="s">
        <v>2997</v>
      </c>
      <c r="J156" s="5" t="s">
        <v>3363</v>
      </c>
    </row>
    <row r="157" spans="1:10">
      <c r="A157" s="5">
        <v>156</v>
      </c>
      <c r="B157" s="5" t="s">
        <v>2671</v>
      </c>
      <c r="C157" s="5" t="s">
        <v>89</v>
      </c>
      <c r="D157" s="5" t="s">
        <v>3206</v>
      </c>
      <c r="E157" s="5" t="s">
        <v>3207</v>
      </c>
      <c r="F157" s="5" t="s">
        <v>3208</v>
      </c>
      <c r="G157" s="5" t="s">
        <v>2679</v>
      </c>
      <c r="J157" s="5" t="s">
        <v>3363</v>
      </c>
    </row>
    <row r="158" spans="1:10">
      <c r="A158" s="5">
        <v>157</v>
      </c>
      <c r="B158" s="5" t="s">
        <v>2671</v>
      </c>
      <c r="C158" s="5" t="s">
        <v>89</v>
      </c>
      <c r="D158" s="5" t="s">
        <v>3209</v>
      </c>
      <c r="E158" s="5" t="s">
        <v>3210</v>
      </c>
      <c r="F158" s="5" t="s">
        <v>3211</v>
      </c>
      <c r="G158" s="5" t="s">
        <v>2754</v>
      </c>
      <c r="J158" s="5" t="s">
        <v>3363</v>
      </c>
    </row>
    <row r="159" spans="1:10">
      <c r="A159" s="5">
        <v>158</v>
      </c>
      <c r="B159" s="5" t="s">
        <v>2671</v>
      </c>
      <c r="C159" s="5" t="s">
        <v>89</v>
      </c>
      <c r="D159" s="5" t="s">
        <v>3212</v>
      </c>
      <c r="E159" s="5" t="s">
        <v>3213</v>
      </c>
      <c r="F159" s="5" t="s">
        <v>3214</v>
      </c>
      <c r="G159" s="5" t="s">
        <v>2723</v>
      </c>
      <c r="J159" s="5" t="s">
        <v>3363</v>
      </c>
    </row>
    <row r="160" spans="1:10">
      <c r="A160" s="5">
        <v>159</v>
      </c>
      <c r="B160" s="5" t="s">
        <v>2671</v>
      </c>
      <c r="C160" s="5" t="s">
        <v>89</v>
      </c>
      <c r="D160" s="5" t="s">
        <v>3215</v>
      </c>
      <c r="E160" s="5" t="s">
        <v>3216</v>
      </c>
      <c r="F160" s="5" t="s">
        <v>3217</v>
      </c>
      <c r="G160" s="5" t="s">
        <v>2723</v>
      </c>
      <c r="J160" s="5" t="s">
        <v>3363</v>
      </c>
    </row>
    <row r="161" spans="1:10">
      <c r="A161" s="5">
        <v>160</v>
      </c>
      <c r="B161" s="5" t="s">
        <v>2671</v>
      </c>
      <c r="C161" s="5" t="s">
        <v>89</v>
      </c>
      <c r="D161" s="5" t="s">
        <v>3218</v>
      </c>
      <c r="E161" s="5" t="s">
        <v>3219</v>
      </c>
      <c r="F161" s="5" t="s">
        <v>3220</v>
      </c>
      <c r="G161" s="5" t="s">
        <v>2683</v>
      </c>
      <c r="J161" s="5" t="s">
        <v>3363</v>
      </c>
    </row>
    <row r="162" spans="1:10">
      <c r="A162" s="5">
        <v>161</v>
      </c>
      <c r="B162" s="5" t="s">
        <v>2671</v>
      </c>
      <c r="C162" s="5" t="s">
        <v>89</v>
      </c>
      <c r="D162" s="5" t="s">
        <v>3221</v>
      </c>
      <c r="E162" s="5" t="s">
        <v>3222</v>
      </c>
      <c r="F162" s="5" t="s">
        <v>3223</v>
      </c>
      <c r="G162" s="5" t="s">
        <v>2874</v>
      </c>
      <c r="J162" s="5" t="s">
        <v>3363</v>
      </c>
    </row>
    <row r="163" spans="1:10">
      <c r="A163" s="5">
        <v>162</v>
      </c>
      <c r="B163" s="5" t="s">
        <v>2671</v>
      </c>
      <c r="C163" s="5" t="s">
        <v>89</v>
      </c>
      <c r="D163" s="5" t="s">
        <v>3225</v>
      </c>
      <c r="E163" s="5" t="s">
        <v>3224</v>
      </c>
      <c r="F163" s="5" t="s">
        <v>3226</v>
      </c>
      <c r="G163" s="5" t="s">
        <v>3005</v>
      </c>
      <c r="J163" s="5" t="s">
        <v>3363</v>
      </c>
    </row>
    <row r="164" spans="1:10">
      <c r="A164" s="5">
        <v>163</v>
      </c>
      <c r="B164" s="5" t="s">
        <v>2671</v>
      </c>
      <c r="C164" s="5" t="s">
        <v>89</v>
      </c>
      <c r="D164" s="5" t="s">
        <v>3227</v>
      </c>
      <c r="E164" s="5" t="s">
        <v>3228</v>
      </c>
      <c r="F164" s="5" t="s">
        <v>3229</v>
      </c>
      <c r="G164" s="5" t="s">
        <v>2754</v>
      </c>
      <c r="J164" s="5" t="s">
        <v>3363</v>
      </c>
    </row>
    <row r="165" spans="1:10">
      <c r="A165" s="5">
        <v>164</v>
      </c>
      <c r="B165" s="5" t="s">
        <v>2671</v>
      </c>
      <c r="C165" s="5" t="s">
        <v>89</v>
      </c>
      <c r="D165" s="5" t="s">
        <v>3231</v>
      </c>
      <c r="E165" s="5" t="s">
        <v>3230</v>
      </c>
      <c r="F165" s="5" t="s">
        <v>3232</v>
      </c>
      <c r="G165" s="5" t="s">
        <v>3109</v>
      </c>
      <c r="J165" s="5" t="s">
        <v>3363</v>
      </c>
    </row>
    <row r="166" spans="1:10">
      <c r="A166" s="5">
        <v>165</v>
      </c>
      <c r="B166" s="5" t="s">
        <v>2671</v>
      </c>
      <c r="C166" s="5" t="s">
        <v>89</v>
      </c>
      <c r="D166" s="5" t="s">
        <v>3233</v>
      </c>
      <c r="E166" s="5" t="s">
        <v>3230</v>
      </c>
      <c r="F166" s="5" t="s">
        <v>3234</v>
      </c>
      <c r="G166" s="5" t="s">
        <v>2969</v>
      </c>
      <c r="J166" s="5" t="s">
        <v>3363</v>
      </c>
    </row>
    <row r="167" spans="1:10">
      <c r="A167" s="5">
        <v>166</v>
      </c>
      <c r="B167" s="5" t="s">
        <v>2671</v>
      </c>
      <c r="C167" s="5" t="s">
        <v>89</v>
      </c>
      <c r="D167" s="5" t="s">
        <v>3235</v>
      </c>
      <c r="E167" s="5" t="s">
        <v>3230</v>
      </c>
      <c r="F167" s="5" t="s">
        <v>3236</v>
      </c>
      <c r="G167" s="5" t="s">
        <v>2706</v>
      </c>
      <c r="J167" s="5" t="s">
        <v>3363</v>
      </c>
    </row>
    <row r="168" spans="1:10">
      <c r="A168" s="5">
        <v>167</v>
      </c>
      <c r="B168" s="5" t="s">
        <v>2671</v>
      </c>
      <c r="C168" s="5" t="s">
        <v>89</v>
      </c>
      <c r="D168" s="5" t="s">
        <v>3237</v>
      </c>
      <c r="E168" s="5" t="s">
        <v>3238</v>
      </c>
      <c r="F168" s="5" t="s">
        <v>3239</v>
      </c>
      <c r="G168" s="5" t="s">
        <v>2903</v>
      </c>
      <c r="J168" s="5" t="s">
        <v>3363</v>
      </c>
    </row>
    <row r="169" spans="1:10">
      <c r="A169" s="5">
        <v>168</v>
      </c>
      <c r="B169" s="5" t="s">
        <v>2671</v>
      </c>
      <c r="C169" s="5" t="s">
        <v>89</v>
      </c>
      <c r="D169" s="5" t="s">
        <v>3240</v>
      </c>
      <c r="E169" s="5" t="s">
        <v>3241</v>
      </c>
      <c r="F169" s="5" t="s">
        <v>3242</v>
      </c>
      <c r="G169" s="5" t="s">
        <v>2754</v>
      </c>
      <c r="J169" s="5" t="s">
        <v>3363</v>
      </c>
    </row>
    <row r="170" spans="1:10">
      <c r="A170" s="5">
        <v>169</v>
      </c>
      <c r="B170" s="5" t="s">
        <v>2671</v>
      </c>
      <c r="C170" s="5" t="s">
        <v>89</v>
      </c>
      <c r="D170" s="5" t="s">
        <v>3243</v>
      </c>
      <c r="E170" s="5" t="s">
        <v>3244</v>
      </c>
      <c r="F170" s="5" t="s">
        <v>3245</v>
      </c>
      <c r="G170" s="5" t="s">
        <v>2675</v>
      </c>
      <c r="J170" s="5" t="s">
        <v>3363</v>
      </c>
    </row>
    <row r="171" spans="1:10">
      <c r="A171" s="5">
        <v>170</v>
      </c>
      <c r="B171" s="5" t="s">
        <v>2671</v>
      </c>
      <c r="C171" s="5" t="s">
        <v>89</v>
      </c>
      <c r="D171" s="5" t="s">
        <v>3246</v>
      </c>
      <c r="E171" s="5" t="s">
        <v>3247</v>
      </c>
      <c r="F171" s="5" t="s">
        <v>3248</v>
      </c>
      <c r="G171" s="5" t="s">
        <v>2936</v>
      </c>
      <c r="J171" s="5" t="s">
        <v>3363</v>
      </c>
    </row>
    <row r="172" spans="1:10">
      <c r="A172" s="5">
        <v>171</v>
      </c>
      <c r="B172" s="5" t="s">
        <v>2671</v>
      </c>
      <c r="C172" s="5" t="s">
        <v>89</v>
      </c>
      <c r="D172" s="5" t="s">
        <v>3249</v>
      </c>
      <c r="E172" s="5" t="s">
        <v>3250</v>
      </c>
      <c r="F172" s="5" t="s">
        <v>3251</v>
      </c>
      <c r="G172" s="5" t="s">
        <v>2954</v>
      </c>
      <c r="J172" s="5" t="s">
        <v>3363</v>
      </c>
    </row>
    <row r="173" spans="1:10">
      <c r="A173" s="5">
        <v>172</v>
      </c>
      <c r="B173" s="5" t="s">
        <v>2671</v>
      </c>
      <c r="C173" s="5" t="s">
        <v>89</v>
      </c>
      <c r="D173" s="5" t="s">
        <v>3252</v>
      </c>
      <c r="E173" s="5" t="s">
        <v>3253</v>
      </c>
      <c r="F173" s="5" t="s">
        <v>3254</v>
      </c>
      <c r="G173" s="5" t="s">
        <v>2754</v>
      </c>
      <c r="J173" s="5" t="s">
        <v>3363</v>
      </c>
    </row>
    <row r="174" spans="1:10">
      <c r="A174" s="5">
        <v>173</v>
      </c>
      <c r="B174" s="5" t="s">
        <v>2671</v>
      </c>
      <c r="C174" s="5" t="s">
        <v>89</v>
      </c>
      <c r="D174" s="5" t="s">
        <v>3255</v>
      </c>
      <c r="E174" s="5" t="s">
        <v>3256</v>
      </c>
      <c r="F174" s="5" t="s">
        <v>3257</v>
      </c>
      <c r="G174" s="5" t="s">
        <v>2954</v>
      </c>
      <c r="J174" s="5" t="s">
        <v>3363</v>
      </c>
    </row>
    <row r="175" spans="1:10">
      <c r="A175" s="5">
        <v>174</v>
      </c>
      <c r="B175" s="5" t="s">
        <v>2671</v>
      </c>
      <c r="C175" s="5" t="s">
        <v>89</v>
      </c>
      <c r="D175" s="5" t="s">
        <v>3258</v>
      </c>
      <c r="E175" s="5" t="s">
        <v>3259</v>
      </c>
      <c r="F175" s="5" t="s">
        <v>3260</v>
      </c>
      <c r="G175" s="5" t="s">
        <v>2706</v>
      </c>
      <c r="J175" s="5" t="s">
        <v>3363</v>
      </c>
    </row>
    <row r="176" spans="1:10">
      <c r="A176" s="5">
        <v>175</v>
      </c>
      <c r="B176" s="5" t="s">
        <v>2671</v>
      </c>
      <c r="C176" s="5" t="s">
        <v>89</v>
      </c>
      <c r="D176" s="5" t="s">
        <v>3261</v>
      </c>
      <c r="E176" s="5" t="s">
        <v>3262</v>
      </c>
      <c r="F176" s="5" t="s">
        <v>3263</v>
      </c>
      <c r="G176" s="5" t="s">
        <v>2694</v>
      </c>
      <c r="J176" s="5" t="s">
        <v>3363</v>
      </c>
    </row>
    <row r="177" spans="1:10">
      <c r="A177" s="5">
        <v>176</v>
      </c>
      <c r="B177" s="5" t="s">
        <v>2671</v>
      </c>
      <c r="C177" s="5" t="s">
        <v>89</v>
      </c>
      <c r="D177" s="5" t="s">
        <v>3264</v>
      </c>
      <c r="E177" s="5" t="s">
        <v>3265</v>
      </c>
      <c r="F177" s="5" t="s">
        <v>3266</v>
      </c>
      <c r="G177" s="5" t="s">
        <v>2706</v>
      </c>
      <c r="J177" s="5" t="s">
        <v>3363</v>
      </c>
    </row>
    <row r="178" spans="1:10">
      <c r="A178" s="5">
        <v>177</v>
      </c>
      <c r="B178" s="5" t="s">
        <v>2671</v>
      </c>
      <c r="C178" s="5" t="s">
        <v>89</v>
      </c>
      <c r="D178" s="5" t="s">
        <v>3267</v>
      </c>
      <c r="E178" s="5" t="s">
        <v>3268</v>
      </c>
      <c r="F178" s="5" t="s">
        <v>3269</v>
      </c>
      <c r="G178" s="5" t="s">
        <v>2675</v>
      </c>
      <c r="J178" s="5" t="s">
        <v>3363</v>
      </c>
    </row>
    <row r="179" spans="1:10">
      <c r="A179" s="5">
        <v>178</v>
      </c>
      <c r="B179" s="5" t="s">
        <v>2671</v>
      </c>
      <c r="C179" s="5" t="s">
        <v>89</v>
      </c>
      <c r="D179" s="5" t="s">
        <v>3270</v>
      </c>
      <c r="E179" s="5" t="s">
        <v>3271</v>
      </c>
      <c r="F179" s="5" t="s">
        <v>3272</v>
      </c>
      <c r="G179" s="5" t="s">
        <v>2874</v>
      </c>
      <c r="J179" s="5" t="s">
        <v>3363</v>
      </c>
    </row>
    <row r="180" spans="1:10">
      <c r="A180" s="5">
        <v>179</v>
      </c>
      <c r="B180" s="5" t="s">
        <v>2671</v>
      </c>
      <c r="C180" s="5" t="s">
        <v>89</v>
      </c>
      <c r="D180" s="5" t="s">
        <v>3273</v>
      </c>
      <c r="E180" s="5" t="s">
        <v>3274</v>
      </c>
      <c r="F180" s="5" t="s">
        <v>3275</v>
      </c>
      <c r="G180" s="5" t="s">
        <v>2754</v>
      </c>
      <c r="J180" s="5" t="s">
        <v>3363</v>
      </c>
    </row>
    <row r="181" spans="1:10">
      <c r="A181" s="5">
        <v>180</v>
      </c>
      <c r="B181" s="5" t="s">
        <v>2671</v>
      </c>
      <c r="C181" s="5" t="s">
        <v>89</v>
      </c>
      <c r="D181" s="5" t="s">
        <v>3276</v>
      </c>
      <c r="E181" s="5" t="s">
        <v>3277</v>
      </c>
      <c r="F181" s="5" t="s">
        <v>3278</v>
      </c>
      <c r="G181" s="5" t="s">
        <v>2675</v>
      </c>
      <c r="J181" s="5" t="s">
        <v>3363</v>
      </c>
    </row>
    <row r="182" spans="1:10">
      <c r="A182" s="5">
        <v>181</v>
      </c>
      <c r="B182" s="5" t="s">
        <v>2671</v>
      </c>
      <c r="C182" s="5" t="s">
        <v>89</v>
      </c>
      <c r="D182" s="5" t="s">
        <v>3279</v>
      </c>
      <c r="E182" s="5" t="s">
        <v>3280</v>
      </c>
      <c r="F182" s="5" t="s">
        <v>3281</v>
      </c>
      <c r="G182" s="5" t="s">
        <v>2727</v>
      </c>
      <c r="J182" s="5" t="s">
        <v>3363</v>
      </c>
    </row>
    <row r="183" spans="1:10">
      <c r="A183" s="5">
        <v>182</v>
      </c>
      <c r="B183" s="5" t="s">
        <v>2671</v>
      </c>
      <c r="C183" s="5" t="s">
        <v>89</v>
      </c>
      <c r="D183" s="5" t="s">
        <v>3282</v>
      </c>
      <c r="E183" s="5" t="s">
        <v>3283</v>
      </c>
      <c r="F183" s="5" t="s">
        <v>3284</v>
      </c>
      <c r="G183" s="5" t="s">
        <v>2706</v>
      </c>
      <c r="J183" s="5" t="s">
        <v>3363</v>
      </c>
    </row>
    <row r="184" spans="1:10">
      <c r="A184" s="5">
        <v>183</v>
      </c>
      <c r="B184" s="5" t="s">
        <v>2671</v>
      </c>
      <c r="C184" s="5" t="s">
        <v>89</v>
      </c>
      <c r="D184" s="5" t="s">
        <v>3285</v>
      </c>
      <c r="E184" s="5" t="s">
        <v>3286</v>
      </c>
      <c r="F184" s="5" t="s">
        <v>3287</v>
      </c>
      <c r="G184" s="5" t="s">
        <v>2750</v>
      </c>
      <c r="J184" s="5" t="s">
        <v>3363</v>
      </c>
    </row>
    <row r="185" spans="1:10">
      <c r="A185" s="5">
        <v>184</v>
      </c>
      <c r="B185" s="5" t="s">
        <v>2671</v>
      </c>
      <c r="C185" s="5" t="s">
        <v>89</v>
      </c>
      <c r="D185" s="5" t="s">
        <v>3288</v>
      </c>
      <c r="E185" s="5" t="s">
        <v>3289</v>
      </c>
      <c r="F185" s="5" t="s">
        <v>3290</v>
      </c>
      <c r="G185" s="5" t="s">
        <v>2731</v>
      </c>
      <c r="J185" s="5" t="s">
        <v>3363</v>
      </c>
    </row>
    <row r="186" spans="1:10">
      <c r="A186" s="5">
        <v>185</v>
      </c>
      <c r="B186" s="5" t="s">
        <v>2671</v>
      </c>
      <c r="C186" s="5" t="s">
        <v>89</v>
      </c>
      <c r="D186" s="5" t="s">
        <v>3291</v>
      </c>
      <c r="E186" s="5" t="s">
        <v>3292</v>
      </c>
      <c r="F186" s="5" t="s">
        <v>3293</v>
      </c>
      <c r="G186" s="5" t="s">
        <v>2742</v>
      </c>
      <c r="J186" s="5" t="s">
        <v>3363</v>
      </c>
    </row>
    <row r="187" spans="1:10">
      <c r="A187" s="5">
        <v>186</v>
      </c>
      <c r="B187" s="5" t="s">
        <v>2671</v>
      </c>
      <c r="C187" s="5" t="s">
        <v>89</v>
      </c>
      <c r="D187" s="5" t="s">
        <v>3294</v>
      </c>
      <c r="E187" s="5" t="s">
        <v>3295</v>
      </c>
      <c r="F187" s="5" t="s">
        <v>3296</v>
      </c>
      <c r="G187" s="5" t="s">
        <v>2698</v>
      </c>
      <c r="J187" s="5" t="s">
        <v>3363</v>
      </c>
    </row>
    <row r="188" spans="1:10">
      <c r="A188" s="5">
        <v>187</v>
      </c>
      <c r="B188" s="5" t="s">
        <v>2671</v>
      </c>
      <c r="C188" s="5" t="s">
        <v>89</v>
      </c>
      <c r="D188" s="5" t="s">
        <v>3297</v>
      </c>
      <c r="E188" s="5" t="s">
        <v>3298</v>
      </c>
      <c r="F188" s="5" t="s">
        <v>3299</v>
      </c>
      <c r="G188" s="5" t="s">
        <v>2836</v>
      </c>
      <c r="J188" s="5" t="s">
        <v>3363</v>
      </c>
    </row>
    <row r="189" spans="1:10">
      <c r="A189" s="5">
        <v>188</v>
      </c>
      <c r="B189" s="5" t="s">
        <v>2671</v>
      </c>
      <c r="C189" s="5" t="s">
        <v>89</v>
      </c>
      <c r="D189" s="5" t="s">
        <v>3300</v>
      </c>
      <c r="E189" s="5" t="s">
        <v>3301</v>
      </c>
      <c r="F189" s="5" t="s">
        <v>3302</v>
      </c>
      <c r="G189" s="5" t="s">
        <v>3109</v>
      </c>
      <c r="J189" s="5" t="s">
        <v>3363</v>
      </c>
    </row>
    <row r="190" spans="1:10">
      <c r="A190" s="5">
        <v>189</v>
      </c>
      <c r="B190" s="5" t="s">
        <v>2671</v>
      </c>
      <c r="C190" s="5" t="s">
        <v>89</v>
      </c>
      <c r="D190" s="5" t="s">
        <v>3303</v>
      </c>
      <c r="E190" s="5" t="s">
        <v>3304</v>
      </c>
      <c r="F190" s="5" t="s">
        <v>3305</v>
      </c>
      <c r="G190" s="5" t="s">
        <v>2731</v>
      </c>
      <c r="J190" s="5" t="s">
        <v>3363</v>
      </c>
    </row>
    <row r="191" spans="1:10">
      <c r="A191" s="5">
        <v>190</v>
      </c>
      <c r="B191" s="5" t="s">
        <v>2671</v>
      </c>
      <c r="C191" s="5" t="s">
        <v>89</v>
      </c>
      <c r="D191" s="5" t="s">
        <v>3306</v>
      </c>
      <c r="E191" s="5" t="s">
        <v>3307</v>
      </c>
      <c r="F191" s="5" t="s">
        <v>2973</v>
      </c>
      <c r="G191" s="5" t="s">
        <v>3308</v>
      </c>
      <c r="J191" s="5" t="s">
        <v>3363</v>
      </c>
    </row>
    <row r="192" spans="1:10">
      <c r="A192" s="5">
        <v>191</v>
      </c>
      <c r="B192" s="5" t="s">
        <v>2671</v>
      </c>
      <c r="C192" s="5" t="s">
        <v>89</v>
      </c>
      <c r="D192" s="5" t="s">
        <v>3309</v>
      </c>
      <c r="E192" s="5" t="s">
        <v>3310</v>
      </c>
      <c r="F192" s="5" t="s">
        <v>3311</v>
      </c>
      <c r="G192" s="5" t="s">
        <v>2968</v>
      </c>
      <c r="J192" s="5" t="s">
        <v>3363</v>
      </c>
    </row>
    <row r="193" spans="1:10">
      <c r="A193" s="5">
        <v>192</v>
      </c>
      <c r="B193" s="5" t="s">
        <v>2671</v>
      </c>
      <c r="C193" s="5" t="s">
        <v>89</v>
      </c>
      <c r="D193" s="5" t="s">
        <v>3312</v>
      </c>
      <c r="E193" s="5" t="s">
        <v>3310</v>
      </c>
      <c r="F193" s="5" t="s">
        <v>3311</v>
      </c>
      <c r="G193" s="5" t="s">
        <v>2690</v>
      </c>
      <c r="J193" s="5" t="s">
        <v>3363</v>
      </c>
    </row>
    <row r="194" spans="1:10">
      <c r="A194" s="5">
        <v>193</v>
      </c>
      <c r="B194" s="5" t="s">
        <v>2671</v>
      </c>
      <c r="C194" s="5" t="s">
        <v>89</v>
      </c>
      <c r="D194" s="5" t="s">
        <v>3313</v>
      </c>
      <c r="E194" s="5" t="s">
        <v>3314</v>
      </c>
      <c r="F194" s="5" t="s">
        <v>3315</v>
      </c>
      <c r="G194" s="5" t="s">
        <v>2690</v>
      </c>
      <c r="J194" s="5" t="s">
        <v>3363</v>
      </c>
    </row>
    <row r="195" spans="1:10">
      <c r="A195" s="5">
        <v>194</v>
      </c>
      <c r="B195" s="5" t="s">
        <v>2671</v>
      </c>
      <c r="C195" s="5" t="s">
        <v>89</v>
      </c>
      <c r="D195" s="5" t="s">
        <v>3316</v>
      </c>
      <c r="E195" s="5" t="s">
        <v>3317</v>
      </c>
      <c r="F195" s="5" t="s">
        <v>2846</v>
      </c>
      <c r="G195" s="5" t="s">
        <v>3318</v>
      </c>
      <c r="J195" s="5" t="s">
        <v>3363</v>
      </c>
    </row>
    <row r="196" spans="1:10">
      <c r="A196" s="5">
        <v>195</v>
      </c>
      <c r="B196" s="5" t="s">
        <v>2671</v>
      </c>
      <c r="C196" s="5" t="s">
        <v>89</v>
      </c>
      <c r="D196" s="5" t="s">
        <v>3319</v>
      </c>
      <c r="E196" s="5" t="s">
        <v>3320</v>
      </c>
      <c r="F196" s="5" t="s">
        <v>2854</v>
      </c>
      <c r="G196" s="5" t="s">
        <v>2731</v>
      </c>
      <c r="J196" s="5" t="s">
        <v>3363</v>
      </c>
    </row>
    <row r="197" spans="1:10">
      <c r="A197" s="5">
        <v>196</v>
      </c>
      <c r="B197" s="5" t="s">
        <v>2671</v>
      </c>
      <c r="C197" s="5" t="s">
        <v>89</v>
      </c>
      <c r="D197" s="5" t="s">
        <v>3321</v>
      </c>
      <c r="E197" s="5" t="s">
        <v>3322</v>
      </c>
      <c r="F197" s="5" t="s">
        <v>3323</v>
      </c>
      <c r="G197" s="5" t="s">
        <v>3324</v>
      </c>
      <c r="J197" s="5" t="s">
        <v>3363</v>
      </c>
    </row>
    <row r="198" spans="1:10">
      <c r="A198" s="5">
        <v>197</v>
      </c>
      <c r="B198" s="5" t="s">
        <v>2671</v>
      </c>
      <c r="C198" s="5" t="s">
        <v>89</v>
      </c>
      <c r="D198" s="5" t="s">
        <v>3325</v>
      </c>
      <c r="E198" s="5" t="s">
        <v>3326</v>
      </c>
      <c r="F198" s="5" t="s">
        <v>3327</v>
      </c>
      <c r="G198" s="5" t="s">
        <v>2675</v>
      </c>
      <c r="J198" s="5" t="s">
        <v>3363</v>
      </c>
    </row>
    <row r="199" spans="1:10">
      <c r="A199" s="5">
        <v>198</v>
      </c>
      <c r="B199" s="5" t="s">
        <v>2671</v>
      </c>
      <c r="C199" s="5" t="s">
        <v>89</v>
      </c>
      <c r="D199" s="5" t="s">
        <v>3328</v>
      </c>
      <c r="E199" s="5" t="s">
        <v>3329</v>
      </c>
      <c r="F199" s="5" t="s">
        <v>3330</v>
      </c>
      <c r="G199" s="5" t="s">
        <v>2675</v>
      </c>
      <c r="J199" s="5" t="s">
        <v>3363</v>
      </c>
    </row>
    <row r="200" spans="1:10">
      <c r="A200" s="5">
        <v>199</v>
      </c>
      <c r="B200" s="5" t="s">
        <v>2671</v>
      </c>
      <c r="C200" s="5" t="s">
        <v>89</v>
      </c>
      <c r="D200" s="5" t="s">
        <v>3331</v>
      </c>
      <c r="E200" s="5" t="s">
        <v>3332</v>
      </c>
      <c r="F200" s="5" t="s">
        <v>3333</v>
      </c>
      <c r="G200" s="5" t="s">
        <v>2754</v>
      </c>
      <c r="J200" s="5" t="s">
        <v>3363</v>
      </c>
    </row>
    <row r="201" spans="1:10">
      <c r="A201" s="5">
        <v>200</v>
      </c>
      <c r="B201" s="5" t="s">
        <v>2671</v>
      </c>
      <c r="C201" s="5" t="s">
        <v>89</v>
      </c>
      <c r="D201" s="5" t="s">
        <v>3334</v>
      </c>
      <c r="E201" s="5" t="s">
        <v>3335</v>
      </c>
      <c r="F201" s="5" t="s">
        <v>3336</v>
      </c>
      <c r="G201" s="5" t="s">
        <v>3337</v>
      </c>
      <c r="J201" s="5" t="s">
        <v>3363</v>
      </c>
    </row>
    <row r="202" spans="1:10">
      <c r="A202" s="5">
        <v>201</v>
      </c>
      <c r="B202" s="5" t="s">
        <v>2671</v>
      </c>
      <c r="C202" s="5" t="s">
        <v>89</v>
      </c>
      <c r="D202" s="5" t="s">
        <v>3338</v>
      </c>
      <c r="E202" s="5" t="s">
        <v>3339</v>
      </c>
      <c r="F202" s="5" t="s">
        <v>3340</v>
      </c>
      <c r="G202" s="5" t="s">
        <v>2675</v>
      </c>
      <c r="J202" s="5" t="s">
        <v>3363</v>
      </c>
    </row>
    <row r="203" spans="1:10">
      <c r="A203" s="5">
        <v>202</v>
      </c>
      <c r="B203" s="5" t="s">
        <v>2671</v>
      </c>
      <c r="C203" s="5" t="s">
        <v>89</v>
      </c>
      <c r="D203" s="5" t="s">
        <v>3341</v>
      </c>
      <c r="E203" s="5" t="s">
        <v>3342</v>
      </c>
      <c r="F203" s="5" t="s">
        <v>3343</v>
      </c>
      <c r="G203" s="5" t="s">
        <v>2738</v>
      </c>
      <c r="J203" s="5" t="s">
        <v>3363</v>
      </c>
    </row>
    <row r="204" spans="1:10">
      <c r="A204" s="5">
        <v>203</v>
      </c>
      <c r="B204" s="5" t="s">
        <v>2671</v>
      </c>
      <c r="C204" s="5" t="s">
        <v>89</v>
      </c>
      <c r="D204" s="5" t="s">
        <v>3344</v>
      </c>
      <c r="E204" s="5" t="s">
        <v>3345</v>
      </c>
      <c r="F204" s="5" t="s">
        <v>3346</v>
      </c>
      <c r="G204" s="5" t="s">
        <v>3347</v>
      </c>
      <c r="J204" s="5" t="s">
        <v>3363</v>
      </c>
    </row>
    <row r="205" spans="1:10">
      <c r="A205" s="5">
        <v>204</v>
      </c>
      <c r="B205" s="5" t="s">
        <v>2671</v>
      </c>
      <c r="C205" s="5" t="s">
        <v>89</v>
      </c>
      <c r="D205" s="5" t="s">
        <v>3348</v>
      </c>
      <c r="E205" s="5" t="s">
        <v>3349</v>
      </c>
      <c r="F205" s="5" t="s">
        <v>3350</v>
      </c>
      <c r="G205" s="5" t="s">
        <v>3351</v>
      </c>
      <c r="J205" s="5" t="s">
        <v>3363</v>
      </c>
    </row>
    <row r="206" spans="1:10">
      <c r="A206" s="5">
        <v>205</v>
      </c>
      <c r="B206" s="5" t="s">
        <v>2671</v>
      </c>
      <c r="C206" s="5" t="s">
        <v>89</v>
      </c>
      <c r="D206" s="5" t="s">
        <v>3352</v>
      </c>
      <c r="E206" s="5" t="s">
        <v>3353</v>
      </c>
      <c r="F206" s="5" t="s">
        <v>3354</v>
      </c>
      <c r="G206" s="5" t="s">
        <v>3355</v>
      </c>
      <c r="J206" s="5" t="s">
        <v>3363</v>
      </c>
    </row>
    <row r="207" spans="1:10">
      <c r="A207" s="5">
        <v>206</v>
      </c>
      <c r="B207" s="5" t="s">
        <v>2671</v>
      </c>
      <c r="C207" s="5" t="s">
        <v>89</v>
      </c>
      <c r="D207" s="5" t="s">
        <v>3356</v>
      </c>
      <c r="E207" s="5" t="s">
        <v>3357</v>
      </c>
      <c r="F207" s="5" t="s">
        <v>3336</v>
      </c>
      <c r="G207" s="5" t="s">
        <v>3358</v>
      </c>
      <c r="J207" s="5" t="s">
        <v>3363</v>
      </c>
    </row>
    <row r="208" spans="1:10">
      <c r="A208" s="5">
        <v>207</v>
      </c>
      <c r="B208" s="5" t="s">
        <v>2671</v>
      </c>
      <c r="C208" s="5" t="s">
        <v>89</v>
      </c>
      <c r="D208" s="5" t="s">
        <v>3359</v>
      </c>
      <c r="E208" s="5" t="s">
        <v>3360</v>
      </c>
      <c r="F208" s="5" t="s">
        <v>3361</v>
      </c>
      <c r="G208" s="5" t="s">
        <v>3362</v>
      </c>
      <c r="J208" s="5" t="s">
        <v>3363</v>
      </c>
    </row>
  </sheetData>
  <sheetProtection formatColumns="0" formatRows="0"/>
  <phoneticPr fontId="9"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3"/>
  </cols>
  <sheetData/>
  <phoneticPr fontId="9"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51"/>
  </cols>
  <sheetData/>
  <sheetProtection formatColumns="0" formatRows="0"/>
  <phoneticPr fontId="9"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0"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9"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21"/>
  </cols>
  <sheetData>
    <row r="1" spans="1:1">
      <c r="A1" s="183"/>
    </row>
  </sheetData>
  <phoneticPr fontId="9"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957"/>
  <sheetViews>
    <sheetView showGridLines="0" zoomScaleNormal="100" workbookViewId="0"/>
  </sheetViews>
  <sheetFormatPr defaultRowHeight="11.25"/>
  <cols>
    <col min="1" max="1" width="9.140625" style="1071"/>
  </cols>
  <sheetData>
    <row r="1" spans="1:4">
      <c r="A1" s="1071" t="s">
        <v>2642</v>
      </c>
      <c r="B1" t="s">
        <v>491</v>
      </c>
      <c r="C1" t="s">
        <v>492</v>
      </c>
      <c r="D1" t="s">
        <v>2641</v>
      </c>
    </row>
    <row r="2" spans="1:4">
      <c r="A2" s="1071">
        <v>1</v>
      </c>
      <c r="B2" t="s">
        <v>763</v>
      </c>
      <c r="C2" t="s">
        <v>763</v>
      </c>
      <c r="D2" t="s">
        <v>764</v>
      </c>
    </row>
    <row r="3" spans="1:4">
      <c r="A3" s="1071">
        <v>2</v>
      </c>
      <c r="B3" t="s">
        <v>763</v>
      </c>
      <c r="C3" t="s">
        <v>765</v>
      </c>
      <c r="D3" t="s">
        <v>766</v>
      </c>
    </row>
    <row r="4" spans="1:4">
      <c r="A4" s="1071">
        <v>3</v>
      </c>
      <c r="B4" t="s">
        <v>763</v>
      </c>
      <c r="C4" t="s">
        <v>767</v>
      </c>
      <c r="D4" t="s">
        <v>768</v>
      </c>
    </row>
    <row r="5" spans="1:4">
      <c r="A5" s="1071">
        <v>4</v>
      </c>
      <c r="B5" t="s">
        <v>763</v>
      </c>
      <c r="C5" t="s">
        <v>769</v>
      </c>
      <c r="D5" t="s">
        <v>770</v>
      </c>
    </row>
    <row r="6" spans="1:4">
      <c r="A6" s="1071">
        <v>5</v>
      </c>
      <c r="B6" t="s">
        <v>763</v>
      </c>
      <c r="C6" t="s">
        <v>771</v>
      </c>
      <c r="D6" t="s">
        <v>772</v>
      </c>
    </row>
    <row r="7" spans="1:4">
      <c r="A7" s="1071">
        <v>6</v>
      </c>
      <c r="B7" t="s">
        <v>763</v>
      </c>
      <c r="C7" t="s">
        <v>773</v>
      </c>
      <c r="D7" t="s">
        <v>774</v>
      </c>
    </row>
    <row r="8" spans="1:4">
      <c r="A8" s="1071">
        <v>7</v>
      </c>
      <c r="B8" t="s">
        <v>763</v>
      </c>
      <c r="C8" t="s">
        <v>775</v>
      </c>
      <c r="D8" t="s">
        <v>776</v>
      </c>
    </row>
    <row r="9" spans="1:4">
      <c r="A9" s="1071">
        <v>8</v>
      </c>
      <c r="B9" t="s">
        <v>763</v>
      </c>
      <c r="C9" t="s">
        <v>777</v>
      </c>
      <c r="D9" t="s">
        <v>778</v>
      </c>
    </row>
    <row r="10" spans="1:4">
      <c r="A10" s="1071">
        <v>9</v>
      </c>
      <c r="B10" t="s">
        <v>763</v>
      </c>
      <c r="C10" t="s">
        <v>779</v>
      </c>
      <c r="D10" t="s">
        <v>780</v>
      </c>
    </row>
    <row r="11" spans="1:4">
      <c r="A11" s="1071">
        <v>10</v>
      </c>
      <c r="B11" t="s">
        <v>763</v>
      </c>
      <c r="C11" t="s">
        <v>781</v>
      </c>
      <c r="D11" t="s">
        <v>782</v>
      </c>
    </row>
    <row r="12" spans="1:4">
      <c r="A12" s="1071">
        <v>11</v>
      </c>
      <c r="B12" t="s">
        <v>763</v>
      </c>
      <c r="C12" t="s">
        <v>783</v>
      </c>
      <c r="D12" t="s">
        <v>784</v>
      </c>
    </row>
    <row r="13" spans="1:4">
      <c r="A13" s="1071">
        <v>12</v>
      </c>
      <c r="B13" t="s">
        <v>763</v>
      </c>
      <c r="C13" t="s">
        <v>785</v>
      </c>
      <c r="D13" t="s">
        <v>786</v>
      </c>
    </row>
    <row r="14" spans="1:4">
      <c r="A14" s="1071">
        <v>13</v>
      </c>
      <c r="B14" t="s">
        <v>763</v>
      </c>
      <c r="C14" t="s">
        <v>787</v>
      </c>
      <c r="D14" t="s">
        <v>788</v>
      </c>
    </row>
    <row r="15" spans="1:4">
      <c r="A15" s="1071">
        <v>14</v>
      </c>
      <c r="B15" t="s">
        <v>763</v>
      </c>
      <c r="C15" t="s">
        <v>789</v>
      </c>
      <c r="D15" t="s">
        <v>790</v>
      </c>
    </row>
    <row r="16" spans="1:4">
      <c r="A16" s="1071">
        <v>15</v>
      </c>
      <c r="B16" t="s">
        <v>763</v>
      </c>
      <c r="C16" t="s">
        <v>791</v>
      </c>
      <c r="D16" t="s">
        <v>792</v>
      </c>
    </row>
    <row r="17" spans="1:4">
      <c r="A17" s="1071">
        <v>16</v>
      </c>
      <c r="B17" t="s">
        <v>763</v>
      </c>
      <c r="C17" t="s">
        <v>793</v>
      </c>
      <c r="D17" t="s">
        <v>794</v>
      </c>
    </row>
    <row r="18" spans="1:4">
      <c r="A18" s="1071">
        <v>17</v>
      </c>
      <c r="B18" t="s">
        <v>763</v>
      </c>
      <c r="C18" t="s">
        <v>795</v>
      </c>
      <c r="D18" t="s">
        <v>796</v>
      </c>
    </row>
    <row r="19" spans="1:4">
      <c r="A19" s="1071">
        <v>18</v>
      </c>
      <c r="B19" t="s">
        <v>763</v>
      </c>
      <c r="C19" t="s">
        <v>797</v>
      </c>
      <c r="D19" t="s">
        <v>798</v>
      </c>
    </row>
    <row r="20" spans="1:4">
      <c r="A20" s="1071">
        <v>19</v>
      </c>
      <c r="B20" t="s">
        <v>763</v>
      </c>
      <c r="C20" t="s">
        <v>799</v>
      </c>
      <c r="D20" t="s">
        <v>800</v>
      </c>
    </row>
    <row r="21" spans="1:4">
      <c r="A21" s="1071">
        <v>20</v>
      </c>
      <c r="B21" t="s">
        <v>763</v>
      </c>
      <c r="C21" t="s">
        <v>801</v>
      </c>
      <c r="D21" t="s">
        <v>802</v>
      </c>
    </row>
    <row r="22" spans="1:4">
      <c r="A22" s="1071">
        <v>21</v>
      </c>
      <c r="B22" t="s">
        <v>763</v>
      </c>
      <c r="C22" t="s">
        <v>803</v>
      </c>
      <c r="D22" t="s">
        <v>804</v>
      </c>
    </row>
    <row r="23" spans="1:4">
      <c r="A23" s="1071">
        <v>22</v>
      </c>
      <c r="B23" t="s">
        <v>763</v>
      </c>
      <c r="C23" t="s">
        <v>805</v>
      </c>
      <c r="D23" t="s">
        <v>806</v>
      </c>
    </row>
    <row r="24" spans="1:4">
      <c r="A24" s="1071">
        <v>23</v>
      </c>
      <c r="B24" t="s">
        <v>763</v>
      </c>
      <c r="C24" t="s">
        <v>807</v>
      </c>
      <c r="D24" t="s">
        <v>808</v>
      </c>
    </row>
    <row r="25" spans="1:4">
      <c r="A25" s="1071">
        <v>24</v>
      </c>
      <c r="B25" t="s">
        <v>809</v>
      </c>
      <c r="C25" t="s">
        <v>811</v>
      </c>
      <c r="D25" t="s">
        <v>812</v>
      </c>
    </row>
    <row r="26" spans="1:4">
      <c r="A26" s="1071">
        <v>25</v>
      </c>
      <c r="B26" t="s">
        <v>809</v>
      </c>
      <c r="C26" t="s">
        <v>809</v>
      </c>
      <c r="D26" t="s">
        <v>810</v>
      </c>
    </row>
    <row r="27" spans="1:4">
      <c r="A27" s="1071">
        <v>26</v>
      </c>
      <c r="B27" t="s">
        <v>809</v>
      </c>
      <c r="C27" t="s">
        <v>813</v>
      </c>
      <c r="D27" t="s">
        <v>814</v>
      </c>
    </row>
    <row r="28" spans="1:4">
      <c r="A28" s="1071">
        <v>27</v>
      </c>
      <c r="B28" t="s">
        <v>809</v>
      </c>
      <c r="C28" t="s">
        <v>815</v>
      </c>
      <c r="D28" t="s">
        <v>816</v>
      </c>
    </row>
    <row r="29" spans="1:4">
      <c r="A29" s="1071">
        <v>28</v>
      </c>
      <c r="B29" t="s">
        <v>809</v>
      </c>
      <c r="C29" t="s">
        <v>817</v>
      </c>
      <c r="D29" t="s">
        <v>818</v>
      </c>
    </row>
    <row r="30" spans="1:4">
      <c r="A30" s="1071">
        <v>29</v>
      </c>
      <c r="B30" t="s">
        <v>809</v>
      </c>
      <c r="C30" t="s">
        <v>819</v>
      </c>
      <c r="D30" t="s">
        <v>820</v>
      </c>
    </row>
    <row r="31" spans="1:4">
      <c r="A31" s="1071">
        <v>30</v>
      </c>
      <c r="B31" t="s">
        <v>809</v>
      </c>
      <c r="C31" t="s">
        <v>821</v>
      </c>
      <c r="D31" t="s">
        <v>822</v>
      </c>
    </row>
    <row r="32" spans="1:4">
      <c r="A32" s="1071">
        <v>31</v>
      </c>
      <c r="B32" t="s">
        <v>809</v>
      </c>
      <c r="C32" t="s">
        <v>823</v>
      </c>
      <c r="D32" t="s">
        <v>824</v>
      </c>
    </row>
    <row r="33" spans="1:4">
      <c r="A33" s="1071">
        <v>32</v>
      </c>
      <c r="B33" t="s">
        <v>809</v>
      </c>
      <c r="C33" t="s">
        <v>825</v>
      </c>
      <c r="D33" t="s">
        <v>826</v>
      </c>
    </row>
    <row r="34" spans="1:4">
      <c r="A34" s="1071">
        <v>33</v>
      </c>
      <c r="B34" t="s">
        <v>809</v>
      </c>
      <c r="C34" t="s">
        <v>827</v>
      </c>
      <c r="D34" t="s">
        <v>828</v>
      </c>
    </row>
    <row r="35" spans="1:4">
      <c r="A35" s="1071">
        <v>34</v>
      </c>
      <c r="B35" t="s">
        <v>809</v>
      </c>
      <c r="C35" t="s">
        <v>829</v>
      </c>
      <c r="D35" t="s">
        <v>830</v>
      </c>
    </row>
    <row r="36" spans="1:4">
      <c r="A36" s="1071">
        <v>35</v>
      </c>
      <c r="B36" t="s">
        <v>809</v>
      </c>
      <c r="C36" t="s">
        <v>831</v>
      </c>
      <c r="D36" t="s">
        <v>832</v>
      </c>
    </row>
    <row r="37" spans="1:4">
      <c r="A37" s="1071">
        <v>36</v>
      </c>
      <c r="B37" t="s">
        <v>809</v>
      </c>
      <c r="C37" t="s">
        <v>833</v>
      </c>
      <c r="D37" t="s">
        <v>834</v>
      </c>
    </row>
    <row r="38" spans="1:4">
      <c r="A38" s="1071">
        <v>37</v>
      </c>
      <c r="B38" t="s">
        <v>809</v>
      </c>
      <c r="C38" t="s">
        <v>835</v>
      </c>
      <c r="D38" t="s">
        <v>836</v>
      </c>
    </row>
    <row r="39" spans="1:4">
      <c r="A39" s="1071">
        <v>38</v>
      </c>
      <c r="B39" t="s">
        <v>809</v>
      </c>
      <c r="C39" t="s">
        <v>837</v>
      </c>
      <c r="D39" t="s">
        <v>838</v>
      </c>
    </row>
    <row r="40" spans="1:4">
      <c r="A40" s="1071">
        <v>39</v>
      </c>
      <c r="B40" t="s">
        <v>809</v>
      </c>
      <c r="C40" t="s">
        <v>839</v>
      </c>
      <c r="D40" t="s">
        <v>840</v>
      </c>
    </row>
    <row r="41" spans="1:4">
      <c r="A41" s="1071">
        <v>40</v>
      </c>
      <c r="B41" t="s">
        <v>809</v>
      </c>
      <c r="C41" t="s">
        <v>841</v>
      </c>
      <c r="D41" t="s">
        <v>842</v>
      </c>
    </row>
    <row r="42" spans="1:4">
      <c r="A42" s="1071">
        <v>41</v>
      </c>
      <c r="B42" t="s">
        <v>809</v>
      </c>
      <c r="C42" t="s">
        <v>843</v>
      </c>
      <c r="D42" t="s">
        <v>844</v>
      </c>
    </row>
    <row r="43" spans="1:4">
      <c r="A43" s="1071">
        <v>42</v>
      </c>
      <c r="B43" t="s">
        <v>809</v>
      </c>
      <c r="C43" t="s">
        <v>845</v>
      </c>
      <c r="D43" t="s">
        <v>846</v>
      </c>
    </row>
    <row r="44" spans="1:4">
      <c r="A44" s="1071">
        <v>43</v>
      </c>
      <c r="B44" t="s">
        <v>809</v>
      </c>
      <c r="C44" t="s">
        <v>847</v>
      </c>
      <c r="D44" t="s">
        <v>848</v>
      </c>
    </row>
    <row r="45" spans="1:4">
      <c r="A45" s="1071">
        <v>44</v>
      </c>
      <c r="B45" t="s">
        <v>809</v>
      </c>
      <c r="C45" t="s">
        <v>849</v>
      </c>
      <c r="D45" t="s">
        <v>850</v>
      </c>
    </row>
    <row r="46" spans="1:4">
      <c r="A46" s="1071">
        <v>45</v>
      </c>
      <c r="B46" t="s">
        <v>809</v>
      </c>
      <c r="C46" t="s">
        <v>851</v>
      </c>
      <c r="D46" t="s">
        <v>852</v>
      </c>
    </row>
    <row r="47" spans="1:4">
      <c r="A47" s="1071">
        <v>46</v>
      </c>
      <c r="B47" t="s">
        <v>809</v>
      </c>
      <c r="C47" t="s">
        <v>853</v>
      </c>
      <c r="D47" t="s">
        <v>854</v>
      </c>
    </row>
    <row r="48" spans="1:4">
      <c r="A48" s="1071">
        <v>47</v>
      </c>
      <c r="B48" t="s">
        <v>809</v>
      </c>
      <c r="C48" t="s">
        <v>855</v>
      </c>
      <c r="D48" t="s">
        <v>856</v>
      </c>
    </row>
    <row r="49" spans="1:4">
      <c r="A49" s="1071">
        <v>48</v>
      </c>
      <c r="B49" t="s">
        <v>809</v>
      </c>
      <c r="C49" t="s">
        <v>857</v>
      </c>
      <c r="D49" t="s">
        <v>858</v>
      </c>
    </row>
    <row r="50" spans="1:4">
      <c r="A50" s="1071">
        <v>49</v>
      </c>
      <c r="B50" t="s">
        <v>809</v>
      </c>
      <c r="C50" t="s">
        <v>859</v>
      </c>
      <c r="D50" t="s">
        <v>860</v>
      </c>
    </row>
    <row r="51" spans="1:4">
      <c r="A51" s="1071">
        <v>50</v>
      </c>
      <c r="B51" t="s">
        <v>809</v>
      </c>
      <c r="C51" t="s">
        <v>861</v>
      </c>
      <c r="D51" t="s">
        <v>862</v>
      </c>
    </row>
    <row r="52" spans="1:4">
      <c r="A52" s="1071">
        <v>51</v>
      </c>
      <c r="B52" t="s">
        <v>809</v>
      </c>
      <c r="C52" t="s">
        <v>863</v>
      </c>
      <c r="D52" t="s">
        <v>864</v>
      </c>
    </row>
    <row r="53" spans="1:4">
      <c r="A53" s="1071">
        <v>52</v>
      </c>
      <c r="B53" t="s">
        <v>809</v>
      </c>
      <c r="C53" t="s">
        <v>865</v>
      </c>
      <c r="D53" t="s">
        <v>866</v>
      </c>
    </row>
    <row r="54" spans="1:4">
      <c r="A54" s="1071">
        <v>53</v>
      </c>
      <c r="B54" t="s">
        <v>867</v>
      </c>
      <c r="C54" t="s">
        <v>867</v>
      </c>
      <c r="D54" t="s">
        <v>868</v>
      </c>
    </row>
    <row r="55" spans="1:4">
      <c r="A55" s="1071">
        <v>54</v>
      </c>
      <c r="B55" t="s">
        <v>867</v>
      </c>
      <c r="C55" t="s">
        <v>869</v>
      </c>
      <c r="D55" t="s">
        <v>870</v>
      </c>
    </row>
    <row r="56" spans="1:4">
      <c r="A56" s="1071">
        <v>55</v>
      </c>
      <c r="B56" t="s">
        <v>867</v>
      </c>
      <c r="C56" t="s">
        <v>871</v>
      </c>
      <c r="D56" t="s">
        <v>872</v>
      </c>
    </row>
    <row r="57" spans="1:4">
      <c r="A57" s="1071">
        <v>56</v>
      </c>
      <c r="B57" t="s">
        <v>867</v>
      </c>
      <c r="C57" t="s">
        <v>873</v>
      </c>
      <c r="D57" t="s">
        <v>874</v>
      </c>
    </row>
    <row r="58" spans="1:4">
      <c r="A58" s="1071">
        <v>57</v>
      </c>
      <c r="B58" t="s">
        <v>867</v>
      </c>
      <c r="C58" t="s">
        <v>875</v>
      </c>
      <c r="D58" t="s">
        <v>876</v>
      </c>
    </row>
    <row r="59" spans="1:4">
      <c r="A59" s="1071">
        <v>58</v>
      </c>
      <c r="B59" t="s">
        <v>867</v>
      </c>
      <c r="C59" t="s">
        <v>877</v>
      </c>
      <c r="D59" t="s">
        <v>878</v>
      </c>
    </row>
    <row r="60" spans="1:4">
      <c r="A60" s="1071">
        <v>59</v>
      </c>
      <c r="B60" t="s">
        <v>867</v>
      </c>
      <c r="C60" t="s">
        <v>879</v>
      </c>
      <c r="D60" t="s">
        <v>880</v>
      </c>
    </row>
    <row r="61" spans="1:4">
      <c r="A61" s="1071">
        <v>60</v>
      </c>
      <c r="B61" t="s">
        <v>867</v>
      </c>
      <c r="C61" t="s">
        <v>881</v>
      </c>
      <c r="D61" t="s">
        <v>882</v>
      </c>
    </row>
    <row r="62" spans="1:4">
      <c r="A62" s="1071">
        <v>61</v>
      </c>
      <c r="B62" t="s">
        <v>867</v>
      </c>
      <c r="C62" t="s">
        <v>883</v>
      </c>
      <c r="D62" t="s">
        <v>884</v>
      </c>
    </row>
    <row r="63" spans="1:4">
      <c r="A63" s="1071">
        <v>62</v>
      </c>
      <c r="B63" t="s">
        <v>867</v>
      </c>
      <c r="C63" t="s">
        <v>885</v>
      </c>
      <c r="D63" t="s">
        <v>886</v>
      </c>
    </row>
    <row r="64" spans="1:4">
      <c r="A64" s="1071">
        <v>63</v>
      </c>
      <c r="B64" t="s">
        <v>867</v>
      </c>
      <c r="C64" t="s">
        <v>887</v>
      </c>
      <c r="D64" t="s">
        <v>888</v>
      </c>
    </row>
    <row r="65" spans="1:4">
      <c r="A65" s="1071">
        <v>64</v>
      </c>
      <c r="B65" t="s">
        <v>867</v>
      </c>
      <c r="C65" t="s">
        <v>889</v>
      </c>
      <c r="D65" t="s">
        <v>890</v>
      </c>
    </row>
    <row r="66" spans="1:4">
      <c r="A66" s="1071">
        <v>65</v>
      </c>
      <c r="B66" t="s">
        <v>867</v>
      </c>
      <c r="C66" t="s">
        <v>891</v>
      </c>
      <c r="D66" t="s">
        <v>892</v>
      </c>
    </row>
    <row r="67" spans="1:4">
      <c r="A67" s="1071">
        <v>66</v>
      </c>
      <c r="B67" t="s">
        <v>867</v>
      </c>
      <c r="C67" t="s">
        <v>893</v>
      </c>
      <c r="D67" t="s">
        <v>894</v>
      </c>
    </row>
    <row r="68" spans="1:4">
      <c r="A68" s="1071">
        <v>67</v>
      </c>
      <c r="B68" t="s">
        <v>867</v>
      </c>
      <c r="C68" t="s">
        <v>895</v>
      </c>
      <c r="D68" t="s">
        <v>896</v>
      </c>
    </row>
    <row r="69" spans="1:4">
      <c r="A69" s="1071">
        <v>68</v>
      </c>
      <c r="B69" t="s">
        <v>867</v>
      </c>
      <c r="C69" t="s">
        <v>897</v>
      </c>
      <c r="D69" t="s">
        <v>898</v>
      </c>
    </row>
    <row r="70" spans="1:4">
      <c r="A70" s="1071">
        <v>69</v>
      </c>
      <c r="B70" t="s">
        <v>867</v>
      </c>
      <c r="C70" t="s">
        <v>899</v>
      </c>
      <c r="D70" t="s">
        <v>900</v>
      </c>
    </row>
    <row r="71" spans="1:4">
      <c r="A71" s="1071">
        <v>70</v>
      </c>
      <c r="B71" t="s">
        <v>867</v>
      </c>
      <c r="C71" t="s">
        <v>901</v>
      </c>
      <c r="D71" t="s">
        <v>902</v>
      </c>
    </row>
    <row r="72" spans="1:4">
      <c r="A72" s="1071">
        <v>71</v>
      </c>
      <c r="B72" t="s">
        <v>867</v>
      </c>
      <c r="C72" t="s">
        <v>903</v>
      </c>
      <c r="D72" t="s">
        <v>904</v>
      </c>
    </row>
    <row r="73" spans="1:4">
      <c r="A73" s="1071">
        <v>72</v>
      </c>
      <c r="B73" t="s">
        <v>867</v>
      </c>
      <c r="C73" t="s">
        <v>905</v>
      </c>
      <c r="D73" t="s">
        <v>906</v>
      </c>
    </row>
    <row r="74" spans="1:4">
      <c r="A74" s="1071">
        <v>73</v>
      </c>
      <c r="B74" t="s">
        <v>867</v>
      </c>
      <c r="C74" t="s">
        <v>907</v>
      </c>
      <c r="D74" t="s">
        <v>908</v>
      </c>
    </row>
    <row r="75" spans="1:4">
      <c r="A75" s="1071">
        <v>74</v>
      </c>
      <c r="B75" t="s">
        <v>867</v>
      </c>
      <c r="C75" t="s">
        <v>909</v>
      </c>
      <c r="D75" t="s">
        <v>910</v>
      </c>
    </row>
    <row r="76" spans="1:4">
      <c r="A76" s="1071">
        <v>75</v>
      </c>
      <c r="B76" t="s">
        <v>911</v>
      </c>
      <c r="C76" t="s">
        <v>913</v>
      </c>
      <c r="D76" t="s">
        <v>914</v>
      </c>
    </row>
    <row r="77" spans="1:4">
      <c r="A77" s="1071">
        <v>76</v>
      </c>
      <c r="B77" t="s">
        <v>911</v>
      </c>
      <c r="C77" t="s">
        <v>915</v>
      </c>
      <c r="D77" t="s">
        <v>916</v>
      </c>
    </row>
    <row r="78" spans="1:4">
      <c r="A78" s="1071">
        <v>77</v>
      </c>
      <c r="B78" t="s">
        <v>911</v>
      </c>
      <c r="C78" t="s">
        <v>917</v>
      </c>
      <c r="D78" t="s">
        <v>918</v>
      </c>
    </row>
    <row r="79" spans="1:4">
      <c r="A79" s="1071">
        <v>78</v>
      </c>
      <c r="B79" t="s">
        <v>911</v>
      </c>
      <c r="C79" t="s">
        <v>911</v>
      </c>
      <c r="D79" t="s">
        <v>912</v>
      </c>
    </row>
    <row r="80" spans="1:4">
      <c r="A80" s="1071">
        <v>79</v>
      </c>
      <c r="B80" t="s">
        <v>911</v>
      </c>
      <c r="C80" t="s">
        <v>919</v>
      </c>
      <c r="D80" t="s">
        <v>920</v>
      </c>
    </row>
    <row r="81" spans="1:4">
      <c r="A81" s="1071">
        <v>80</v>
      </c>
      <c r="B81" t="s">
        <v>911</v>
      </c>
      <c r="C81" t="s">
        <v>921</v>
      </c>
      <c r="D81" t="s">
        <v>922</v>
      </c>
    </row>
    <row r="82" spans="1:4">
      <c r="A82" s="1071">
        <v>81</v>
      </c>
      <c r="B82" t="s">
        <v>911</v>
      </c>
      <c r="C82" t="s">
        <v>923</v>
      </c>
      <c r="D82" t="s">
        <v>924</v>
      </c>
    </row>
    <row r="83" spans="1:4">
      <c r="A83" s="1071">
        <v>82</v>
      </c>
      <c r="B83" t="s">
        <v>911</v>
      </c>
      <c r="C83" t="s">
        <v>925</v>
      </c>
      <c r="D83" t="s">
        <v>926</v>
      </c>
    </row>
    <row r="84" spans="1:4">
      <c r="A84" s="1071">
        <v>83</v>
      </c>
      <c r="B84" t="s">
        <v>911</v>
      </c>
      <c r="C84" t="s">
        <v>927</v>
      </c>
      <c r="D84" t="s">
        <v>928</v>
      </c>
    </row>
    <row r="85" spans="1:4">
      <c r="A85" s="1071">
        <v>84</v>
      </c>
      <c r="B85" t="s">
        <v>911</v>
      </c>
      <c r="C85" t="s">
        <v>929</v>
      </c>
      <c r="D85" t="s">
        <v>930</v>
      </c>
    </row>
    <row r="86" spans="1:4">
      <c r="A86" s="1071">
        <v>85</v>
      </c>
      <c r="B86" t="s">
        <v>911</v>
      </c>
      <c r="C86" t="s">
        <v>931</v>
      </c>
      <c r="D86" t="s">
        <v>932</v>
      </c>
    </row>
    <row r="87" spans="1:4">
      <c r="A87" s="1071">
        <v>86</v>
      </c>
      <c r="B87" t="s">
        <v>911</v>
      </c>
      <c r="C87" t="s">
        <v>933</v>
      </c>
      <c r="D87" t="s">
        <v>934</v>
      </c>
    </row>
    <row r="88" spans="1:4">
      <c r="A88" s="1071">
        <v>87</v>
      </c>
      <c r="B88" t="s">
        <v>911</v>
      </c>
      <c r="C88" t="s">
        <v>935</v>
      </c>
      <c r="D88" t="s">
        <v>936</v>
      </c>
    </row>
    <row r="89" spans="1:4">
      <c r="A89" s="1071">
        <v>88</v>
      </c>
      <c r="B89" t="s">
        <v>911</v>
      </c>
      <c r="C89" t="s">
        <v>937</v>
      </c>
      <c r="D89" t="s">
        <v>938</v>
      </c>
    </row>
    <row r="90" spans="1:4">
      <c r="A90" s="1071">
        <v>89</v>
      </c>
      <c r="B90" t="s">
        <v>911</v>
      </c>
      <c r="C90" t="s">
        <v>939</v>
      </c>
      <c r="D90" t="s">
        <v>940</v>
      </c>
    </row>
    <row r="91" spans="1:4">
      <c r="A91" s="1071">
        <v>90</v>
      </c>
      <c r="B91" t="s">
        <v>911</v>
      </c>
      <c r="C91" t="s">
        <v>941</v>
      </c>
      <c r="D91" t="s">
        <v>942</v>
      </c>
    </row>
    <row r="92" spans="1:4">
      <c r="A92" s="1071">
        <v>91</v>
      </c>
      <c r="B92" t="s">
        <v>911</v>
      </c>
      <c r="C92" t="s">
        <v>943</v>
      </c>
      <c r="D92" t="s">
        <v>944</v>
      </c>
    </row>
    <row r="93" spans="1:4">
      <c r="A93" s="1071">
        <v>92</v>
      </c>
      <c r="B93" t="s">
        <v>911</v>
      </c>
      <c r="C93" t="s">
        <v>945</v>
      </c>
      <c r="D93" t="s">
        <v>946</v>
      </c>
    </row>
    <row r="94" spans="1:4">
      <c r="A94" s="1071">
        <v>93</v>
      </c>
      <c r="B94" t="s">
        <v>911</v>
      </c>
      <c r="C94" t="s">
        <v>947</v>
      </c>
      <c r="D94" t="s">
        <v>948</v>
      </c>
    </row>
    <row r="95" spans="1:4">
      <c r="A95" s="1071">
        <v>94</v>
      </c>
      <c r="B95" t="s">
        <v>911</v>
      </c>
      <c r="C95" t="s">
        <v>949</v>
      </c>
      <c r="D95" t="s">
        <v>950</v>
      </c>
    </row>
    <row r="96" spans="1:4">
      <c r="A96" s="1071">
        <v>95</v>
      </c>
      <c r="B96" t="s">
        <v>911</v>
      </c>
      <c r="C96" t="s">
        <v>951</v>
      </c>
      <c r="D96" t="s">
        <v>952</v>
      </c>
    </row>
    <row r="97" spans="1:4">
      <c r="A97" s="1071">
        <v>96</v>
      </c>
      <c r="B97" t="s">
        <v>911</v>
      </c>
      <c r="C97" t="s">
        <v>953</v>
      </c>
      <c r="D97" t="s">
        <v>954</v>
      </c>
    </row>
    <row r="98" spans="1:4">
      <c r="A98" s="1071">
        <v>97</v>
      </c>
      <c r="B98" t="s">
        <v>911</v>
      </c>
      <c r="C98" t="s">
        <v>955</v>
      </c>
      <c r="D98" t="s">
        <v>956</v>
      </c>
    </row>
    <row r="99" spans="1:4">
      <c r="A99" s="1071">
        <v>98</v>
      </c>
      <c r="B99" t="s">
        <v>911</v>
      </c>
      <c r="C99" t="s">
        <v>851</v>
      </c>
      <c r="D99" t="s">
        <v>957</v>
      </c>
    </row>
    <row r="100" spans="1:4">
      <c r="A100" s="1071">
        <v>99</v>
      </c>
      <c r="B100" t="s">
        <v>911</v>
      </c>
      <c r="C100" t="s">
        <v>958</v>
      </c>
      <c r="D100" t="s">
        <v>959</v>
      </c>
    </row>
    <row r="101" spans="1:4">
      <c r="A101" s="1071">
        <v>100</v>
      </c>
      <c r="B101" t="s">
        <v>911</v>
      </c>
      <c r="C101" t="s">
        <v>960</v>
      </c>
      <c r="D101" t="s">
        <v>961</v>
      </c>
    </row>
    <row r="102" spans="1:4">
      <c r="A102" s="1071">
        <v>101</v>
      </c>
      <c r="B102" t="s">
        <v>911</v>
      </c>
      <c r="C102" t="s">
        <v>962</v>
      </c>
      <c r="D102" t="s">
        <v>963</v>
      </c>
    </row>
    <row r="103" spans="1:4">
      <c r="A103" s="1071">
        <v>102</v>
      </c>
      <c r="B103" t="s">
        <v>964</v>
      </c>
      <c r="C103" t="s">
        <v>964</v>
      </c>
      <c r="D103" t="s">
        <v>965</v>
      </c>
    </row>
    <row r="104" spans="1:4">
      <c r="A104" s="1071">
        <v>103</v>
      </c>
      <c r="B104" t="s">
        <v>964</v>
      </c>
      <c r="C104" t="s">
        <v>966</v>
      </c>
      <c r="D104" t="s">
        <v>967</v>
      </c>
    </row>
    <row r="105" spans="1:4">
      <c r="A105" s="1071">
        <v>104</v>
      </c>
      <c r="B105" t="s">
        <v>964</v>
      </c>
      <c r="C105" t="s">
        <v>968</v>
      </c>
      <c r="D105" t="s">
        <v>969</v>
      </c>
    </row>
    <row r="106" spans="1:4">
      <c r="A106" s="1071">
        <v>105</v>
      </c>
      <c r="B106" t="s">
        <v>964</v>
      </c>
      <c r="C106" t="s">
        <v>970</v>
      </c>
      <c r="D106" t="s">
        <v>971</v>
      </c>
    </row>
    <row r="107" spans="1:4">
      <c r="A107" s="1071">
        <v>106</v>
      </c>
      <c r="B107" t="s">
        <v>964</v>
      </c>
      <c r="C107" t="s">
        <v>972</v>
      </c>
      <c r="D107" t="s">
        <v>973</v>
      </c>
    </row>
    <row r="108" spans="1:4">
      <c r="A108" s="1071">
        <v>107</v>
      </c>
      <c r="B108" t="s">
        <v>964</v>
      </c>
      <c r="C108" t="s">
        <v>974</v>
      </c>
      <c r="D108" t="s">
        <v>975</v>
      </c>
    </row>
    <row r="109" spans="1:4">
      <c r="A109" s="1071">
        <v>108</v>
      </c>
      <c r="B109" t="s">
        <v>964</v>
      </c>
      <c r="C109" t="s">
        <v>976</v>
      </c>
      <c r="D109" t="s">
        <v>977</v>
      </c>
    </row>
    <row r="110" spans="1:4">
      <c r="A110" s="1071">
        <v>109</v>
      </c>
      <c r="B110" t="s">
        <v>964</v>
      </c>
      <c r="C110" t="s">
        <v>978</v>
      </c>
      <c r="D110" t="s">
        <v>979</v>
      </c>
    </row>
    <row r="111" spans="1:4">
      <c r="A111" s="1071">
        <v>110</v>
      </c>
      <c r="B111" t="s">
        <v>964</v>
      </c>
      <c r="C111" t="s">
        <v>980</v>
      </c>
      <c r="D111" t="s">
        <v>981</v>
      </c>
    </row>
    <row r="112" spans="1:4">
      <c r="A112" s="1071">
        <v>111</v>
      </c>
      <c r="B112" t="s">
        <v>964</v>
      </c>
      <c r="C112" t="s">
        <v>982</v>
      </c>
      <c r="D112" t="s">
        <v>983</v>
      </c>
    </row>
    <row r="113" spans="1:4">
      <c r="A113" s="1071">
        <v>112</v>
      </c>
      <c r="B113" t="s">
        <v>964</v>
      </c>
      <c r="C113" t="s">
        <v>984</v>
      </c>
      <c r="D113" t="s">
        <v>985</v>
      </c>
    </row>
    <row r="114" spans="1:4">
      <c r="A114" s="1071">
        <v>113</v>
      </c>
      <c r="B114" t="s">
        <v>964</v>
      </c>
      <c r="C114" t="s">
        <v>986</v>
      </c>
      <c r="D114" t="s">
        <v>987</v>
      </c>
    </row>
    <row r="115" spans="1:4">
      <c r="A115" s="1071">
        <v>114</v>
      </c>
      <c r="B115" t="s">
        <v>964</v>
      </c>
      <c r="C115" t="s">
        <v>988</v>
      </c>
      <c r="D115" t="s">
        <v>989</v>
      </c>
    </row>
    <row r="116" spans="1:4">
      <c r="A116" s="1071">
        <v>115</v>
      </c>
      <c r="B116" t="s">
        <v>964</v>
      </c>
      <c r="C116" t="s">
        <v>990</v>
      </c>
      <c r="D116" t="s">
        <v>991</v>
      </c>
    </row>
    <row r="117" spans="1:4">
      <c r="A117" s="1071">
        <v>116</v>
      </c>
      <c r="B117" t="s">
        <v>964</v>
      </c>
      <c r="C117" t="s">
        <v>992</v>
      </c>
      <c r="D117" t="s">
        <v>993</v>
      </c>
    </row>
    <row r="118" spans="1:4">
      <c r="A118" s="1071">
        <v>117</v>
      </c>
      <c r="B118" t="s">
        <v>964</v>
      </c>
      <c r="C118" t="s">
        <v>994</v>
      </c>
      <c r="D118" t="s">
        <v>995</v>
      </c>
    </row>
    <row r="119" spans="1:4">
      <c r="A119" s="1071">
        <v>118</v>
      </c>
      <c r="B119" t="s">
        <v>964</v>
      </c>
      <c r="C119" t="s">
        <v>996</v>
      </c>
      <c r="D119" t="s">
        <v>997</v>
      </c>
    </row>
    <row r="120" spans="1:4">
      <c r="A120" s="1071">
        <v>119</v>
      </c>
      <c r="B120" t="s">
        <v>964</v>
      </c>
      <c r="C120" t="s">
        <v>998</v>
      </c>
      <c r="D120" t="s">
        <v>999</v>
      </c>
    </row>
    <row r="121" spans="1:4">
      <c r="A121" s="1071">
        <v>120</v>
      </c>
      <c r="B121" t="s">
        <v>964</v>
      </c>
      <c r="C121" t="s">
        <v>1000</v>
      </c>
      <c r="D121" t="s">
        <v>1001</v>
      </c>
    </row>
    <row r="122" spans="1:4">
      <c r="A122" s="1071">
        <v>121</v>
      </c>
      <c r="B122" t="s">
        <v>964</v>
      </c>
      <c r="C122" t="s">
        <v>1002</v>
      </c>
      <c r="D122" t="s">
        <v>1003</v>
      </c>
    </row>
    <row r="123" spans="1:4">
      <c r="A123" s="1071">
        <v>122</v>
      </c>
      <c r="B123" t="s">
        <v>964</v>
      </c>
      <c r="C123" t="s">
        <v>1004</v>
      </c>
      <c r="D123" t="s">
        <v>1005</v>
      </c>
    </row>
    <row r="124" spans="1:4">
      <c r="A124" s="1071">
        <v>123</v>
      </c>
      <c r="B124" t="s">
        <v>1006</v>
      </c>
      <c r="C124" t="s">
        <v>1006</v>
      </c>
      <c r="D124" t="s">
        <v>1007</v>
      </c>
    </row>
    <row r="125" spans="1:4">
      <c r="A125" s="1071">
        <v>124</v>
      </c>
      <c r="B125" t="s">
        <v>1006</v>
      </c>
      <c r="C125" t="s">
        <v>1008</v>
      </c>
      <c r="D125" t="s">
        <v>1009</v>
      </c>
    </row>
    <row r="126" spans="1:4">
      <c r="A126" s="1071">
        <v>125</v>
      </c>
      <c r="B126" t="s">
        <v>1006</v>
      </c>
      <c r="C126" t="s">
        <v>1010</v>
      </c>
      <c r="D126" t="s">
        <v>1011</v>
      </c>
    </row>
    <row r="127" spans="1:4">
      <c r="A127" s="1071">
        <v>126</v>
      </c>
      <c r="B127" t="s">
        <v>1006</v>
      </c>
      <c r="C127" t="s">
        <v>1012</v>
      </c>
      <c r="D127" t="s">
        <v>1013</v>
      </c>
    </row>
    <row r="128" spans="1:4">
      <c r="A128" s="1071">
        <v>127</v>
      </c>
      <c r="B128" t="s">
        <v>1006</v>
      </c>
      <c r="C128" t="s">
        <v>1014</v>
      </c>
      <c r="D128" t="s">
        <v>1015</v>
      </c>
    </row>
    <row r="129" spans="1:4">
      <c r="A129" s="1071">
        <v>128</v>
      </c>
      <c r="B129" t="s">
        <v>1006</v>
      </c>
      <c r="C129" t="s">
        <v>1016</v>
      </c>
      <c r="D129" t="s">
        <v>1017</v>
      </c>
    </row>
    <row r="130" spans="1:4">
      <c r="A130" s="1071">
        <v>129</v>
      </c>
      <c r="B130" t="s">
        <v>1006</v>
      </c>
      <c r="C130" t="s">
        <v>1018</v>
      </c>
      <c r="D130" t="s">
        <v>1019</v>
      </c>
    </row>
    <row r="131" spans="1:4">
      <c r="A131" s="1071">
        <v>130</v>
      </c>
      <c r="B131" t="s">
        <v>1006</v>
      </c>
      <c r="C131" t="s">
        <v>1020</v>
      </c>
      <c r="D131" t="s">
        <v>1021</v>
      </c>
    </row>
    <row r="132" spans="1:4">
      <c r="A132" s="1071">
        <v>131</v>
      </c>
      <c r="B132" t="s">
        <v>1006</v>
      </c>
      <c r="C132" t="s">
        <v>1022</v>
      </c>
      <c r="D132" t="s">
        <v>1023</v>
      </c>
    </row>
    <row r="133" spans="1:4">
      <c r="A133" s="1071">
        <v>132</v>
      </c>
      <c r="B133" t="s">
        <v>1006</v>
      </c>
      <c r="C133" t="s">
        <v>1024</v>
      </c>
      <c r="D133" t="s">
        <v>1025</v>
      </c>
    </row>
    <row r="134" spans="1:4">
      <c r="A134" s="1071">
        <v>133</v>
      </c>
      <c r="B134" t="s">
        <v>1006</v>
      </c>
      <c r="C134" t="s">
        <v>1026</v>
      </c>
      <c r="D134" t="s">
        <v>1027</v>
      </c>
    </row>
    <row r="135" spans="1:4">
      <c r="A135" s="1071">
        <v>134</v>
      </c>
      <c r="B135" t="s">
        <v>1006</v>
      </c>
      <c r="C135" t="s">
        <v>1028</v>
      </c>
      <c r="D135" t="s">
        <v>1029</v>
      </c>
    </row>
    <row r="136" spans="1:4">
      <c r="A136" s="1071">
        <v>135</v>
      </c>
      <c r="B136" t="s">
        <v>1006</v>
      </c>
      <c r="C136" t="s">
        <v>1030</v>
      </c>
      <c r="D136" t="s">
        <v>1031</v>
      </c>
    </row>
    <row r="137" spans="1:4">
      <c r="A137" s="1071">
        <v>136</v>
      </c>
      <c r="B137" t="s">
        <v>1006</v>
      </c>
      <c r="C137" t="s">
        <v>1032</v>
      </c>
      <c r="D137" t="s">
        <v>1033</v>
      </c>
    </row>
    <row r="138" spans="1:4">
      <c r="A138" s="1071">
        <v>137</v>
      </c>
      <c r="B138" t="s">
        <v>1006</v>
      </c>
      <c r="C138" t="s">
        <v>1034</v>
      </c>
      <c r="D138" t="s">
        <v>1035</v>
      </c>
    </row>
    <row r="139" spans="1:4">
      <c r="A139" s="1071">
        <v>138</v>
      </c>
      <c r="B139" t="s">
        <v>1006</v>
      </c>
      <c r="C139" t="s">
        <v>1036</v>
      </c>
      <c r="D139" t="s">
        <v>1037</v>
      </c>
    </row>
    <row r="140" spans="1:4">
      <c r="A140" s="1071">
        <v>139</v>
      </c>
      <c r="B140" t="s">
        <v>1006</v>
      </c>
      <c r="C140" t="s">
        <v>1038</v>
      </c>
      <c r="D140" t="s">
        <v>1039</v>
      </c>
    </row>
    <row r="141" spans="1:4">
      <c r="A141" s="1071">
        <v>140</v>
      </c>
      <c r="B141" t="s">
        <v>1006</v>
      </c>
      <c r="C141" t="s">
        <v>1040</v>
      </c>
      <c r="D141" t="s">
        <v>1041</v>
      </c>
    </row>
    <row r="142" spans="1:4">
      <c r="A142" s="1071">
        <v>141</v>
      </c>
      <c r="B142" t="s">
        <v>1006</v>
      </c>
      <c r="C142" t="s">
        <v>1042</v>
      </c>
      <c r="D142" t="s">
        <v>1043</v>
      </c>
    </row>
    <row r="143" spans="1:4">
      <c r="A143" s="1071">
        <v>142</v>
      </c>
      <c r="B143" t="s">
        <v>1006</v>
      </c>
      <c r="C143" t="s">
        <v>1044</v>
      </c>
      <c r="D143" t="s">
        <v>1045</v>
      </c>
    </row>
    <row r="144" spans="1:4">
      <c r="A144" s="1071">
        <v>143</v>
      </c>
      <c r="B144" t="s">
        <v>1006</v>
      </c>
      <c r="C144" t="s">
        <v>1046</v>
      </c>
      <c r="D144" t="s">
        <v>1047</v>
      </c>
    </row>
    <row r="145" spans="1:4">
      <c r="A145" s="1071">
        <v>144</v>
      </c>
      <c r="B145" t="s">
        <v>1006</v>
      </c>
      <c r="C145" t="s">
        <v>1048</v>
      </c>
      <c r="D145" t="s">
        <v>1049</v>
      </c>
    </row>
    <row r="146" spans="1:4">
      <c r="A146" s="1071">
        <v>145</v>
      </c>
      <c r="B146" t="s">
        <v>1050</v>
      </c>
      <c r="C146" t="s">
        <v>1052</v>
      </c>
      <c r="D146" t="s">
        <v>1053</v>
      </c>
    </row>
    <row r="147" spans="1:4">
      <c r="A147" s="1071">
        <v>146</v>
      </c>
      <c r="B147" t="s">
        <v>1050</v>
      </c>
      <c r="C147" t="s">
        <v>1050</v>
      </c>
      <c r="D147" t="s">
        <v>1051</v>
      </c>
    </row>
    <row r="148" spans="1:4">
      <c r="A148" s="1071">
        <v>147</v>
      </c>
      <c r="B148" t="s">
        <v>1050</v>
      </c>
      <c r="C148" t="s">
        <v>1054</v>
      </c>
      <c r="D148" t="s">
        <v>1055</v>
      </c>
    </row>
    <row r="149" spans="1:4">
      <c r="A149" s="1071">
        <v>148</v>
      </c>
      <c r="B149" t="s">
        <v>1050</v>
      </c>
      <c r="C149" t="s">
        <v>1008</v>
      </c>
      <c r="D149" t="s">
        <v>1056</v>
      </c>
    </row>
    <row r="150" spans="1:4">
      <c r="A150" s="1071">
        <v>149</v>
      </c>
      <c r="B150" t="s">
        <v>1050</v>
      </c>
      <c r="C150" t="s">
        <v>1057</v>
      </c>
      <c r="D150" t="s">
        <v>1058</v>
      </c>
    </row>
    <row r="151" spans="1:4">
      <c r="A151" s="1071">
        <v>150</v>
      </c>
      <c r="B151" t="s">
        <v>1050</v>
      </c>
      <c r="C151" t="s">
        <v>1059</v>
      </c>
      <c r="D151" t="s">
        <v>1060</v>
      </c>
    </row>
    <row r="152" spans="1:4">
      <c r="A152" s="1071">
        <v>151</v>
      </c>
      <c r="B152" t="s">
        <v>1050</v>
      </c>
      <c r="C152" t="s">
        <v>1012</v>
      </c>
      <c r="D152" t="s">
        <v>1061</v>
      </c>
    </row>
    <row r="153" spans="1:4">
      <c r="A153" s="1071">
        <v>152</v>
      </c>
      <c r="B153" t="s">
        <v>1050</v>
      </c>
      <c r="C153" t="s">
        <v>1062</v>
      </c>
      <c r="D153" t="s">
        <v>1063</v>
      </c>
    </row>
    <row r="154" spans="1:4">
      <c r="A154" s="1071">
        <v>153</v>
      </c>
      <c r="B154" t="s">
        <v>1050</v>
      </c>
      <c r="C154" t="s">
        <v>1064</v>
      </c>
      <c r="D154" t="s">
        <v>1065</v>
      </c>
    </row>
    <row r="155" spans="1:4">
      <c r="A155" s="1071">
        <v>154</v>
      </c>
      <c r="B155" t="s">
        <v>1050</v>
      </c>
      <c r="C155" t="s">
        <v>1066</v>
      </c>
      <c r="D155" t="s">
        <v>1067</v>
      </c>
    </row>
    <row r="156" spans="1:4">
      <c r="A156" s="1071">
        <v>155</v>
      </c>
      <c r="B156" t="s">
        <v>1050</v>
      </c>
      <c r="C156" t="s">
        <v>1068</v>
      </c>
      <c r="D156" t="s">
        <v>1069</v>
      </c>
    </row>
    <row r="157" spans="1:4">
      <c r="A157" s="1071">
        <v>156</v>
      </c>
      <c r="B157" t="s">
        <v>1050</v>
      </c>
      <c r="C157" t="s">
        <v>1070</v>
      </c>
      <c r="D157" t="s">
        <v>1071</v>
      </c>
    </row>
    <row r="158" spans="1:4">
      <c r="A158" s="1071">
        <v>157</v>
      </c>
      <c r="B158" t="s">
        <v>1050</v>
      </c>
      <c r="C158" t="s">
        <v>1072</v>
      </c>
      <c r="D158" t="s">
        <v>1073</v>
      </c>
    </row>
    <row r="159" spans="1:4">
      <c r="A159" s="1071">
        <v>158</v>
      </c>
      <c r="B159" t="s">
        <v>1050</v>
      </c>
      <c r="C159" t="s">
        <v>1074</v>
      </c>
      <c r="D159" t="s">
        <v>1075</v>
      </c>
    </row>
    <row r="160" spans="1:4">
      <c r="A160" s="1071">
        <v>159</v>
      </c>
      <c r="B160" t="s">
        <v>1050</v>
      </c>
      <c r="C160" t="s">
        <v>1076</v>
      </c>
      <c r="D160" t="s">
        <v>1077</v>
      </c>
    </row>
    <row r="161" spans="1:4">
      <c r="A161" s="1071">
        <v>160</v>
      </c>
      <c r="B161" t="s">
        <v>1050</v>
      </c>
      <c r="C161" t="s">
        <v>1078</v>
      </c>
      <c r="D161" t="s">
        <v>1079</v>
      </c>
    </row>
    <row r="162" spans="1:4">
      <c r="A162" s="1071">
        <v>161</v>
      </c>
      <c r="B162" t="s">
        <v>1050</v>
      </c>
      <c r="C162" t="s">
        <v>1080</v>
      </c>
      <c r="D162" t="s">
        <v>1081</v>
      </c>
    </row>
    <row r="163" spans="1:4">
      <c r="A163" s="1071">
        <v>162</v>
      </c>
      <c r="B163" t="s">
        <v>1050</v>
      </c>
      <c r="C163" t="s">
        <v>1082</v>
      </c>
      <c r="D163" t="s">
        <v>1083</v>
      </c>
    </row>
    <row r="164" spans="1:4">
      <c r="A164" s="1071">
        <v>163</v>
      </c>
      <c r="B164" t="s">
        <v>1050</v>
      </c>
      <c r="C164" t="s">
        <v>1084</v>
      </c>
      <c r="D164" t="s">
        <v>1085</v>
      </c>
    </row>
    <row r="165" spans="1:4">
      <c r="A165" s="1071">
        <v>164</v>
      </c>
      <c r="B165" t="s">
        <v>1050</v>
      </c>
      <c r="C165" t="s">
        <v>1086</v>
      </c>
      <c r="D165" t="s">
        <v>1087</v>
      </c>
    </row>
    <row r="166" spans="1:4">
      <c r="A166" s="1071">
        <v>165</v>
      </c>
      <c r="B166" t="s">
        <v>1050</v>
      </c>
      <c r="C166" t="s">
        <v>1088</v>
      </c>
      <c r="D166" t="s">
        <v>1089</v>
      </c>
    </row>
    <row r="167" spans="1:4">
      <c r="A167" s="1071">
        <v>166</v>
      </c>
      <c r="B167" t="s">
        <v>1050</v>
      </c>
      <c r="C167" t="s">
        <v>1090</v>
      </c>
      <c r="D167" t="s">
        <v>1091</v>
      </c>
    </row>
    <row r="168" spans="1:4">
      <c r="A168" s="1071">
        <v>167</v>
      </c>
      <c r="B168" t="s">
        <v>1050</v>
      </c>
      <c r="C168" t="s">
        <v>1092</v>
      </c>
      <c r="D168" t="s">
        <v>1093</v>
      </c>
    </row>
    <row r="169" spans="1:4">
      <c r="A169" s="1071">
        <v>168</v>
      </c>
      <c r="B169" t="s">
        <v>1050</v>
      </c>
      <c r="C169" t="s">
        <v>1094</v>
      </c>
      <c r="D169" t="s">
        <v>1095</v>
      </c>
    </row>
    <row r="170" spans="1:4">
      <c r="A170" s="1071">
        <v>169</v>
      </c>
      <c r="B170" t="s">
        <v>1050</v>
      </c>
      <c r="C170" t="s">
        <v>1096</v>
      </c>
      <c r="D170" t="s">
        <v>1097</v>
      </c>
    </row>
    <row r="171" spans="1:4">
      <c r="A171" s="1071">
        <v>170</v>
      </c>
      <c r="B171" t="s">
        <v>1050</v>
      </c>
      <c r="C171" t="s">
        <v>1098</v>
      </c>
      <c r="D171" t="s">
        <v>1099</v>
      </c>
    </row>
    <row r="172" spans="1:4">
      <c r="A172" s="1071">
        <v>171</v>
      </c>
      <c r="B172" t="s">
        <v>1050</v>
      </c>
      <c r="C172" t="s">
        <v>1100</v>
      </c>
      <c r="D172" t="s">
        <v>1101</v>
      </c>
    </row>
    <row r="173" spans="1:4">
      <c r="A173" s="1071">
        <v>172</v>
      </c>
      <c r="B173" t="s">
        <v>1050</v>
      </c>
      <c r="C173" t="s">
        <v>1102</v>
      </c>
      <c r="D173" t="s">
        <v>1103</v>
      </c>
    </row>
    <row r="174" spans="1:4">
      <c r="A174" s="1071">
        <v>173</v>
      </c>
      <c r="B174" t="s">
        <v>1050</v>
      </c>
      <c r="C174" t="s">
        <v>1104</v>
      </c>
      <c r="D174" t="s">
        <v>1105</v>
      </c>
    </row>
    <row r="175" spans="1:4">
      <c r="A175" s="1071">
        <v>174</v>
      </c>
      <c r="B175" t="s">
        <v>1050</v>
      </c>
      <c r="C175" t="s">
        <v>1106</v>
      </c>
      <c r="D175" t="s">
        <v>1107</v>
      </c>
    </row>
    <row r="176" spans="1:4">
      <c r="A176" s="1071">
        <v>175</v>
      </c>
      <c r="B176" t="s">
        <v>1050</v>
      </c>
      <c r="C176" t="s">
        <v>1108</v>
      </c>
      <c r="D176" t="s">
        <v>1109</v>
      </c>
    </row>
    <row r="177" spans="1:4">
      <c r="A177" s="1071">
        <v>176</v>
      </c>
      <c r="B177" t="s">
        <v>1050</v>
      </c>
      <c r="C177" t="s">
        <v>1110</v>
      </c>
      <c r="D177" t="s">
        <v>1111</v>
      </c>
    </row>
    <row r="178" spans="1:4">
      <c r="A178" s="1071">
        <v>177</v>
      </c>
      <c r="B178" t="s">
        <v>1050</v>
      </c>
      <c r="C178" t="s">
        <v>1112</v>
      </c>
      <c r="D178" t="s">
        <v>1113</v>
      </c>
    </row>
    <row r="179" spans="1:4">
      <c r="A179" s="1071">
        <v>178</v>
      </c>
      <c r="B179" t="s">
        <v>1050</v>
      </c>
      <c r="C179" t="s">
        <v>1114</v>
      </c>
      <c r="D179" t="s">
        <v>1115</v>
      </c>
    </row>
    <row r="180" spans="1:4">
      <c r="A180" s="1071">
        <v>179</v>
      </c>
      <c r="B180" t="s">
        <v>1050</v>
      </c>
      <c r="C180" t="s">
        <v>1116</v>
      </c>
      <c r="D180" t="s">
        <v>1117</v>
      </c>
    </row>
    <row r="181" spans="1:4">
      <c r="A181" s="1071">
        <v>180</v>
      </c>
      <c r="B181" t="s">
        <v>1050</v>
      </c>
      <c r="C181" t="s">
        <v>1118</v>
      </c>
      <c r="D181" t="s">
        <v>1119</v>
      </c>
    </row>
    <row r="182" spans="1:4">
      <c r="A182" s="1071">
        <v>181</v>
      </c>
      <c r="B182" t="s">
        <v>1050</v>
      </c>
      <c r="C182" t="s">
        <v>1120</v>
      </c>
      <c r="D182" t="s">
        <v>1121</v>
      </c>
    </row>
    <row r="183" spans="1:4">
      <c r="A183" s="1071">
        <v>182</v>
      </c>
      <c r="B183" t="s">
        <v>1050</v>
      </c>
      <c r="C183" t="s">
        <v>1122</v>
      </c>
      <c r="D183" t="s">
        <v>1123</v>
      </c>
    </row>
    <row r="184" spans="1:4">
      <c r="A184" s="1071">
        <v>183</v>
      </c>
      <c r="B184" t="s">
        <v>1124</v>
      </c>
      <c r="C184" t="s">
        <v>1126</v>
      </c>
      <c r="D184" t="s">
        <v>1127</v>
      </c>
    </row>
    <row r="185" spans="1:4">
      <c r="A185" s="1071">
        <v>184</v>
      </c>
      <c r="B185" t="s">
        <v>1124</v>
      </c>
      <c r="C185" t="s">
        <v>1124</v>
      </c>
      <c r="D185" t="s">
        <v>1125</v>
      </c>
    </row>
    <row r="186" spans="1:4">
      <c r="A186" s="1071">
        <v>185</v>
      </c>
      <c r="B186" t="s">
        <v>1124</v>
      </c>
      <c r="C186" t="s">
        <v>1128</v>
      </c>
      <c r="D186" t="s">
        <v>1129</v>
      </c>
    </row>
    <row r="187" spans="1:4">
      <c r="A187" s="1071">
        <v>186</v>
      </c>
      <c r="B187" t="s">
        <v>1124</v>
      </c>
      <c r="C187" t="s">
        <v>1130</v>
      </c>
      <c r="D187" t="s">
        <v>1131</v>
      </c>
    </row>
    <row r="188" spans="1:4">
      <c r="A188" s="1071">
        <v>187</v>
      </c>
      <c r="B188" t="s">
        <v>1124</v>
      </c>
      <c r="C188" t="s">
        <v>1132</v>
      </c>
      <c r="D188" t="s">
        <v>1133</v>
      </c>
    </row>
    <row r="189" spans="1:4">
      <c r="A189" s="1071">
        <v>188</v>
      </c>
      <c r="B189" t="s">
        <v>1124</v>
      </c>
      <c r="C189" t="s">
        <v>1134</v>
      </c>
      <c r="D189" t="s">
        <v>1135</v>
      </c>
    </row>
    <row r="190" spans="1:4">
      <c r="A190" s="1071">
        <v>189</v>
      </c>
      <c r="B190" t="s">
        <v>1124</v>
      </c>
      <c r="C190" t="s">
        <v>1136</v>
      </c>
      <c r="D190" t="s">
        <v>1137</v>
      </c>
    </row>
    <row r="191" spans="1:4">
      <c r="A191" s="1071">
        <v>190</v>
      </c>
      <c r="B191" t="s">
        <v>1124</v>
      </c>
      <c r="C191" t="s">
        <v>1138</v>
      </c>
      <c r="D191" t="s">
        <v>1139</v>
      </c>
    </row>
    <row r="192" spans="1:4">
      <c r="A192" s="1071">
        <v>191</v>
      </c>
      <c r="B192" t="s">
        <v>1124</v>
      </c>
      <c r="C192" t="s">
        <v>1140</v>
      </c>
      <c r="D192" t="s">
        <v>1141</v>
      </c>
    </row>
    <row r="193" spans="1:4">
      <c r="A193" s="1071">
        <v>192</v>
      </c>
      <c r="B193" t="s">
        <v>1124</v>
      </c>
      <c r="C193" t="s">
        <v>1142</v>
      </c>
      <c r="D193" t="s">
        <v>1143</v>
      </c>
    </row>
    <row r="194" spans="1:4">
      <c r="A194" s="1071">
        <v>193</v>
      </c>
      <c r="B194" t="s">
        <v>1124</v>
      </c>
      <c r="C194" t="s">
        <v>1144</v>
      </c>
      <c r="D194" t="s">
        <v>1145</v>
      </c>
    </row>
    <row r="195" spans="1:4">
      <c r="A195" s="1071">
        <v>194</v>
      </c>
      <c r="B195" t="s">
        <v>1124</v>
      </c>
      <c r="C195" t="s">
        <v>1146</v>
      </c>
      <c r="D195" t="s">
        <v>1147</v>
      </c>
    </row>
    <row r="196" spans="1:4">
      <c r="A196" s="1071">
        <v>195</v>
      </c>
      <c r="B196" t="s">
        <v>1124</v>
      </c>
      <c r="C196" t="s">
        <v>1148</v>
      </c>
      <c r="D196" t="s">
        <v>1149</v>
      </c>
    </row>
    <row r="197" spans="1:4">
      <c r="A197" s="1071">
        <v>196</v>
      </c>
      <c r="B197" t="s">
        <v>1124</v>
      </c>
      <c r="C197" t="s">
        <v>1150</v>
      </c>
      <c r="D197" t="s">
        <v>1151</v>
      </c>
    </row>
    <row r="198" spans="1:4">
      <c r="A198" s="1071">
        <v>197</v>
      </c>
      <c r="B198" t="s">
        <v>1124</v>
      </c>
      <c r="C198" t="s">
        <v>1152</v>
      </c>
      <c r="D198" t="s">
        <v>1153</v>
      </c>
    </row>
    <row r="199" spans="1:4">
      <c r="A199" s="1071">
        <v>198</v>
      </c>
      <c r="B199" t="s">
        <v>1124</v>
      </c>
      <c r="C199" t="s">
        <v>1154</v>
      </c>
      <c r="D199" t="s">
        <v>1155</v>
      </c>
    </row>
    <row r="200" spans="1:4">
      <c r="A200" s="1071">
        <v>199</v>
      </c>
      <c r="B200" t="s">
        <v>1124</v>
      </c>
      <c r="C200" t="s">
        <v>1156</v>
      </c>
      <c r="D200" t="s">
        <v>1157</v>
      </c>
    </row>
    <row r="201" spans="1:4">
      <c r="A201" s="1071">
        <v>200</v>
      </c>
      <c r="B201" t="s">
        <v>1124</v>
      </c>
      <c r="C201" t="s">
        <v>1158</v>
      </c>
      <c r="D201" t="s">
        <v>1159</v>
      </c>
    </row>
    <row r="202" spans="1:4">
      <c r="A202" s="1071">
        <v>201</v>
      </c>
      <c r="B202" t="s">
        <v>1124</v>
      </c>
      <c r="C202" t="s">
        <v>1160</v>
      </c>
      <c r="D202" t="s">
        <v>1161</v>
      </c>
    </row>
    <row r="203" spans="1:4">
      <c r="A203" s="1071">
        <v>202</v>
      </c>
      <c r="B203" t="s">
        <v>1124</v>
      </c>
      <c r="C203" t="s">
        <v>1162</v>
      </c>
      <c r="D203" t="s">
        <v>1163</v>
      </c>
    </row>
    <row r="204" spans="1:4">
      <c r="A204" s="1071">
        <v>203</v>
      </c>
      <c r="B204" t="s">
        <v>1124</v>
      </c>
      <c r="C204" t="s">
        <v>1164</v>
      </c>
      <c r="D204" t="s">
        <v>1165</v>
      </c>
    </row>
    <row r="205" spans="1:4">
      <c r="A205" s="1071">
        <v>204</v>
      </c>
      <c r="B205" t="s">
        <v>1124</v>
      </c>
      <c r="C205" t="s">
        <v>1166</v>
      </c>
      <c r="D205" t="s">
        <v>1167</v>
      </c>
    </row>
    <row r="206" spans="1:4">
      <c r="A206" s="1071">
        <v>205</v>
      </c>
      <c r="B206" t="s">
        <v>1124</v>
      </c>
      <c r="C206" t="s">
        <v>1168</v>
      </c>
      <c r="D206" t="s">
        <v>1169</v>
      </c>
    </row>
    <row r="207" spans="1:4">
      <c r="A207" s="1071">
        <v>206</v>
      </c>
      <c r="B207" t="s">
        <v>1170</v>
      </c>
      <c r="C207" t="s">
        <v>1172</v>
      </c>
      <c r="D207" t="s">
        <v>1173</v>
      </c>
    </row>
    <row r="208" spans="1:4">
      <c r="A208" s="1071">
        <v>207</v>
      </c>
      <c r="B208" t="s">
        <v>1170</v>
      </c>
      <c r="C208" t="s">
        <v>1170</v>
      </c>
      <c r="D208" t="s">
        <v>1171</v>
      </c>
    </row>
    <row r="209" spans="1:4">
      <c r="A209" s="1071">
        <v>208</v>
      </c>
      <c r="B209" t="s">
        <v>1170</v>
      </c>
      <c r="C209" t="s">
        <v>1174</v>
      </c>
      <c r="D209" t="s">
        <v>1175</v>
      </c>
    </row>
    <row r="210" spans="1:4">
      <c r="A210" s="1071">
        <v>209</v>
      </c>
      <c r="B210" t="s">
        <v>1170</v>
      </c>
      <c r="C210" t="s">
        <v>1176</v>
      </c>
      <c r="D210" t="s">
        <v>1177</v>
      </c>
    </row>
    <row r="211" spans="1:4">
      <c r="A211" s="1071">
        <v>210</v>
      </c>
      <c r="B211" t="s">
        <v>1170</v>
      </c>
      <c r="C211" t="s">
        <v>1178</v>
      </c>
      <c r="D211" t="s">
        <v>1179</v>
      </c>
    </row>
    <row r="212" spans="1:4">
      <c r="A212" s="1071">
        <v>211</v>
      </c>
      <c r="B212" t="s">
        <v>1170</v>
      </c>
      <c r="C212" t="s">
        <v>1180</v>
      </c>
      <c r="D212" t="s">
        <v>1181</v>
      </c>
    </row>
    <row r="213" spans="1:4">
      <c r="A213" s="1071">
        <v>212</v>
      </c>
      <c r="B213" t="s">
        <v>1170</v>
      </c>
      <c r="C213" t="s">
        <v>1182</v>
      </c>
      <c r="D213" t="s">
        <v>1183</v>
      </c>
    </row>
    <row r="214" spans="1:4">
      <c r="A214" s="1071">
        <v>213</v>
      </c>
      <c r="B214" t="s">
        <v>1170</v>
      </c>
      <c r="C214" t="s">
        <v>1184</v>
      </c>
      <c r="D214" t="s">
        <v>1185</v>
      </c>
    </row>
    <row r="215" spans="1:4">
      <c r="A215" s="1071">
        <v>214</v>
      </c>
      <c r="B215" t="s">
        <v>1170</v>
      </c>
      <c r="C215" t="s">
        <v>1186</v>
      </c>
      <c r="D215" t="s">
        <v>1187</v>
      </c>
    </row>
    <row r="216" spans="1:4">
      <c r="A216" s="1071">
        <v>215</v>
      </c>
      <c r="B216" t="s">
        <v>1170</v>
      </c>
      <c r="C216" t="s">
        <v>1188</v>
      </c>
      <c r="D216" t="s">
        <v>1189</v>
      </c>
    </row>
    <row r="217" spans="1:4">
      <c r="A217" s="1071">
        <v>216</v>
      </c>
      <c r="B217" t="s">
        <v>1170</v>
      </c>
      <c r="C217" t="s">
        <v>1190</v>
      </c>
      <c r="D217" t="s">
        <v>1191</v>
      </c>
    </row>
    <row r="218" spans="1:4">
      <c r="A218" s="1071">
        <v>217</v>
      </c>
      <c r="B218" t="s">
        <v>1170</v>
      </c>
      <c r="C218" t="s">
        <v>1192</v>
      </c>
      <c r="D218" t="s">
        <v>1193</v>
      </c>
    </row>
    <row r="219" spans="1:4">
      <c r="A219" s="1071">
        <v>218</v>
      </c>
      <c r="B219" t="s">
        <v>1170</v>
      </c>
      <c r="C219" t="s">
        <v>1194</v>
      </c>
      <c r="D219" t="s">
        <v>1195</v>
      </c>
    </row>
    <row r="220" spans="1:4">
      <c r="A220" s="1071">
        <v>219</v>
      </c>
      <c r="B220" t="s">
        <v>1170</v>
      </c>
      <c r="C220" t="s">
        <v>1196</v>
      </c>
      <c r="D220" t="s">
        <v>1197</v>
      </c>
    </row>
    <row r="221" spans="1:4">
      <c r="A221" s="1071">
        <v>220</v>
      </c>
      <c r="B221" t="s">
        <v>1170</v>
      </c>
      <c r="C221" t="s">
        <v>1198</v>
      </c>
      <c r="D221" t="s">
        <v>1199</v>
      </c>
    </row>
    <row r="222" spans="1:4">
      <c r="A222" s="1071">
        <v>221</v>
      </c>
      <c r="B222" t="s">
        <v>1170</v>
      </c>
      <c r="C222" t="s">
        <v>1200</v>
      </c>
      <c r="D222" t="s">
        <v>1201</v>
      </c>
    </row>
    <row r="223" spans="1:4">
      <c r="A223" s="1071">
        <v>222</v>
      </c>
      <c r="B223" t="s">
        <v>1170</v>
      </c>
      <c r="C223" t="s">
        <v>1202</v>
      </c>
      <c r="D223" t="s">
        <v>1203</v>
      </c>
    </row>
    <row r="224" spans="1:4">
      <c r="A224" s="1071">
        <v>223</v>
      </c>
      <c r="B224" t="s">
        <v>1170</v>
      </c>
      <c r="C224" t="s">
        <v>1204</v>
      </c>
      <c r="D224" t="s">
        <v>1205</v>
      </c>
    </row>
    <row r="225" spans="1:4">
      <c r="A225" s="1071">
        <v>224</v>
      </c>
      <c r="B225" t="s">
        <v>1206</v>
      </c>
      <c r="C225" t="s">
        <v>1206</v>
      </c>
      <c r="D225" t="s">
        <v>1207</v>
      </c>
    </row>
    <row r="226" spans="1:4">
      <c r="A226" s="1071">
        <v>225</v>
      </c>
      <c r="B226" t="s">
        <v>1206</v>
      </c>
      <c r="C226" t="s">
        <v>1208</v>
      </c>
      <c r="D226" t="s">
        <v>1209</v>
      </c>
    </row>
    <row r="227" spans="1:4">
      <c r="A227" s="1071">
        <v>226</v>
      </c>
      <c r="B227" t="s">
        <v>1206</v>
      </c>
      <c r="C227" t="s">
        <v>1210</v>
      </c>
      <c r="D227" t="s">
        <v>1211</v>
      </c>
    </row>
    <row r="228" spans="1:4">
      <c r="A228" s="1071">
        <v>227</v>
      </c>
      <c r="B228" t="s">
        <v>1206</v>
      </c>
      <c r="C228" t="s">
        <v>1212</v>
      </c>
      <c r="D228" t="s">
        <v>1213</v>
      </c>
    </row>
    <row r="229" spans="1:4">
      <c r="A229" s="1071">
        <v>228</v>
      </c>
      <c r="B229" t="s">
        <v>1206</v>
      </c>
      <c r="C229" t="s">
        <v>1214</v>
      </c>
      <c r="D229" t="s">
        <v>1215</v>
      </c>
    </row>
    <row r="230" spans="1:4">
      <c r="A230" s="1071">
        <v>229</v>
      </c>
      <c r="B230" t="s">
        <v>1206</v>
      </c>
      <c r="C230" t="s">
        <v>1216</v>
      </c>
      <c r="D230" t="s">
        <v>1217</v>
      </c>
    </row>
    <row r="231" spans="1:4">
      <c r="A231" s="1071">
        <v>230</v>
      </c>
      <c r="B231" t="s">
        <v>1206</v>
      </c>
      <c r="C231" t="s">
        <v>1218</v>
      </c>
      <c r="D231" t="s">
        <v>1219</v>
      </c>
    </row>
    <row r="232" spans="1:4">
      <c r="A232" s="1071">
        <v>231</v>
      </c>
      <c r="B232" t="s">
        <v>1206</v>
      </c>
      <c r="C232" t="s">
        <v>1220</v>
      </c>
      <c r="D232" t="s">
        <v>1221</v>
      </c>
    </row>
    <row r="233" spans="1:4">
      <c r="A233" s="1071">
        <v>232</v>
      </c>
      <c r="B233" t="s">
        <v>1206</v>
      </c>
      <c r="C233" t="s">
        <v>1222</v>
      </c>
      <c r="D233" t="s">
        <v>1223</v>
      </c>
    </row>
    <row r="234" spans="1:4">
      <c r="A234" s="1071">
        <v>233</v>
      </c>
      <c r="B234" t="s">
        <v>1206</v>
      </c>
      <c r="C234" t="s">
        <v>1224</v>
      </c>
      <c r="D234" t="s">
        <v>1225</v>
      </c>
    </row>
    <row r="235" spans="1:4">
      <c r="A235" s="1071">
        <v>234</v>
      </c>
      <c r="B235" t="s">
        <v>1206</v>
      </c>
      <c r="C235" t="s">
        <v>1226</v>
      </c>
      <c r="D235" t="s">
        <v>1227</v>
      </c>
    </row>
    <row r="236" spans="1:4">
      <c r="A236" s="1071">
        <v>235</v>
      </c>
      <c r="B236" t="s">
        <v>1206</v>
      </c>
      <c r="C236" t="s">
        <v>1228</v>
      </c>
      <c r="D236" t="s">
        <v>1229</v>
      </c>
    </row>
    <row r="237" spans="1:4">
      <c r="A237" s="1071">
        <v>236</v>
      </c>
      <c r="B237" t="s">
        <v>1206</v>
      </c>
      <c r="C237" t="s">
        <v>1230</v>
      </c>
      <c r="D237" t="s">
        <v>1231</v>
      </c>
    </row>
    <row r="238" spans="1:4">
      <c r="A238" s="1071">
        <v>237</v>
      </c>
      <c r="B238" t="s">
        <v>1232</v>
      </c>
      <c r="C238" t="s">
        <v>1234</v>
      </c>
      <c r="D238" t="s">
        <v>1235</v>
      </c>
    </row>
    <row r="239" spans="1:4">
      <c r="A239" s="1071">
        <v>238</v>
      </c>
      <c r="B239" t="s">
        <v>1232</v>
      </c>
      <c r="C239" t="s">
        <v>1232</v>
      </c>
      <c r="D239" t="s">
        <v>1233</v>
      </c>
    </row>
    <row r="240" spans="1:4">
      <c r="A240" s="1071">
        <v>239</v>
      </c>
      <c r="B240" t="s">
        <v>1232</v>
      </c>
      <c r="C240" t="s">
        <v>1236</v>
      </c>
      <c r="D240" t="s">
        <v>1237</v>
      </c>
    </row>
    <row r="241" spans="1:4">
      <c r="A241" s="1071">
        <v>240</v>
      </c>
      <c r="B241" t="s">
        <v>1232</v>
      </c>
      <c r="C241" t="s">
        <v>1238</v>
      </c>
      <c r="D241" t="s">
        <v>1239</v>
      </c>
    </row>
    <row r="242" spans="1:4">
      <c r="A242" s="1071">
        <v>241</v>
      </c>
      <c r="B242" t="s">
        <v>1232</v>
      </c>
      <c r="C242" t="s">
        <v>1240</v>
      </c>
      <c r="D242" t="s">
        <v>1241</v>
      </c>
    </row>
    <row r="243" spans="1:4">
      <c r="A243" s="1071">
        <v>242</v>
      </c>
      <c r="B243" t="s">
        <v>1232</v>
      </c>
      <c r="C243" t="s">
        <v>1242</v>
      </c>
      <c r="D243" t="s">
        <v>1243</v>
      </c>
    </row>
    <row r="244" spans="1:4">
      <c r="A244" s="1071">
        <v>243</v>
      </c>
      <c r="B244" t="s">
        <v>1232</v>
      </c>
      <c r="C244" t="s">
        <v>1244</v>
      </c>
      <c r="D244" t="s">
        <v>1245</v>
      </c>
    </row>
    <row r="245" spans="1:4">
      <c r="A245" s="1071">
        <v>244</v>
      </c>
      <c r="B245" t="s">
        <v>1232</v>
      </c>
      <c r="C245" t="s">
        <v>1246</v>
      </c>
      <c r="D245" t="s">
        <v>1247</v>
      </c>
    </row>
    <row r="246" spans="1:4">
      <c r="A246" s="1071">
        <v>245</v>
      </c>
      <c r="B246" t="s">
        <v>1232</v>
      </c>
      <c r="C246" t="s">
        <v>1248</v>
      </c>
      <c r="D246" t="s">
        <v>1249</v>
      </c>
    </row>
    <row r="247" spans="1:4">
      <c r="A247" s="1071">
        <v>246</v>
      </c>
      <c r="B247" t="s">
        <v>1232</v>
      </c>
      <c r="C247" t="s">
        <v>1250</v>
      </c>
      <c r="D247" t="s">
        <v>1251</v>
      </c>
    </row>
    <row r="248" spans="1:4">
      <c r="A248" s="1071">
        <v>247</v>
      </c>
      <c r="B248" t="s">
        <v>1232</v>
      </c>
      <c r="C248" t="s">
        <v>1252</v>
      </c>
      <c r="D248" t="s">
        <v>1253</v>
      </c>
    </row>
    <row r="249" spans="1:4">
      <c r="A249" s="1071">
        <v>248</v>
      </c>
      <c r="B249" t="s">
        <v>1232</v>
      </c>
      <c r="C249" t="s">
        <v>1254</v>
      </c>
      <c r="D249" t="s">
        <v>1255</v>
      </c>
    </row>
    <row r="250" spans="1:4">
      <c r="A250" s="1071">
        <v>249</v>
      </c>
      <c r="B250" t="s">
        <v>1232</v>
      </c>
      <c r="C250" t="s">
        <v>1256</v>
      </c>
      <c r="D250" t="s">
        <v>1257</v>
      </c>
    </row>
    <row r="251" spans="1:4">
      <c r="A251" s="1071">
        <v>250</v>
      </c>
      <c r="B251" t="s">
        <v>1232</v>
      </c>
      <c r="C251" t="s">
        <v>1258</v>
      </c>
      <c r="D251" t="s">
        <v>1259</v>
      </c>
    </row>
    <row r="252" spans="1:4">
      <c r="A252" s="1071">
        <v>251</v>
      </c>
      <c r="B252" t="s">
        <v>1232</v>
      </c>
      <c r="C252" t="s">
        <v>1260</v>
      </c>
      <c r="D252" t="s">
        <v>1261</v>
      </c>
    </row>
    <row r="253" spans="1:4">
      <c r="A253" s="1071">
        <v>252</v>
      </c>
      <c r="B253" t="s">
        <v>1262</v>
      </c>
      <c r="C253" t="s">
        <v>1262</v>
      </c>
      <c r="D253" t="s">
        <v>1263</v>
      </c>
    </row>
    <row r="254" spans="1:4">
      <c r="A254" s="1071">
        <v>253</v>
      </c>
      <c r="B254" t="s">
        <v>1262</v>
      </c>
      <c r="C254" t="s">
        <v>1264</v>
      </c>
      <c r="D254" t="s">
        <v>1265</v>
      </c>
    </row>
    <row r="255" spans="1:4">
      <c r="A255" s="1071">
        <v>254</v>
      </c>
      <c r="B255" t="s">
        <v>1262</v>
      </c>
      <c r="C255" t="s">
        <v>1266</v>
      </c>
      <c r="D255" t="s">
        <v>1267</v>
      </c>
    </row>
    <row r="256" spans="1:4">
      <c r="A256" s="1071">
        <v>255</v>
      </c>
      <c r="B256" t="s">
        <v>1262</v>
      </c>
      <c r="C256" t="s">
        <v>1268</v>
      </c>
      <c r="D256" t="s">
        <v>1269</v>
      </c>
    </row>
    <row r="257" spans="1:4">
      <c r="A257" s="1071">
        <v>256</v>
      </c>
      <c r="B257" t="s">
        <v>1262</v>
      </c>
      <c r="C257" t="s">
        <v>1270</v>
      </c>
      <c r="D257" t="s">
        <v>1271</v>
      </c>
    </row>
    <row r="258" spans="1:4">
      <c r="A258" s="1071">
        <v>257</v>
      </c>
      <c r="B258" t="s">
        <v>1262</v>
      </c>
      <c r="C258" t="s">
        <v>1272</v>
      </c>
      <c r="D258" t="s">
        <v>1273</v>
      </c>
    </row>
    <row r="259" spans="1:4">
      <c r="A259" s="1071">
        <v>258</v>
      </c>
      <c r="B259" t="s">
        <v>1262</v>
      </c>
      <c r="C259" t="s">
        <v>1274</v>
      </c>
      <c r="D259" t="s">
        <v>1275</v>
      </c>
    </row>
    <row r="260" spans="1:4">
      <c r="A260" s="1071">
        <v>259</v>
      </c>
      <c r="B260" t="s">
        <v>1262</v>
      </c>
      <c r="C260" t="s">
        <v>1276</v>
      </c>
      <c r="D260" t="s">
        <v>1277</v>
      </c>
    </row>
    <row r="261" spans="1:4">
      <c r="A261" s="1071">
        <v>260</v>
      </c>
      <c r="B261" t="s">
        <v>1262</v>
      </c>
      <c r="C261" t="s">
        <v>1278</v>
      </c>
      <c r="D261" t="s">
        <v>1279</v>
      </c>
    </row>
    <row r="262" spans="1:4">
      <c r="A262" s="1071">
        <v>261</v>
      </c>
      <c r="B262" t="s">
        <v>1262</v>
      </c>
      <c r="C262" t="s">
        <v>1280</v>
      </c>
      <c r="D262" t="s">
        <v>1281</v>
      </c>
    </row>
    <row r="263" spans="1:4">
      <c r="A263" s="1071">
        <v>262</v>
      </c>
      <c r="B263" t="s">
        <v>1262</v>
      </c>
      <c r="C263" t="s">
        <v>1282</v>
      </c>
      <c r="D263" t="s">
        <v>1283</v>
      </c>
    </row>
    <row r="264" spans="1:4">
      <c r="A264" s="1071">
        <v>263</v>
      </c>
      <c r="B264" t="s">
        <v>1262</v>
      </c>
      <c r="C264" t="s">
        <v>1284</v>
      </c>
      <c r="D264" t="s">
        <v>1285</v>
      </c>
    </row>
    <row r="265" spans="1:4">
      <c r="A265" s="1071">
        <v>264</v>
      </c>
      <c r="B265" t="s">
        <v>1262</v>
      </c>
      <c r="C265" t="s">
        <v>1286</v>
      </c>
      <c r="D265" t="s">
        <v>1287</v>
      </c>
    </row>
    <row r="266" spans="1:4">
      <c r="A266" s="1071">
        <v>265</v>
      </c>
      <c r="B266" t="s">
        <v>1262</v>
      </c>
      <c r="C266" t="s">
        <v>1288</v>
      </c>
      <c r="D266" t="s">
        <v>1289</v>
      </c>
    </row>
    <row r="267" spans="1:4">
      <c r="A267" s="1071">
        <v>266</v>
      </c>
      <c r="B267" t="s">
        <v>1262</v>
      </c>
      <c r="C267" t="s">
        <v>1290</v>
      </c>
      <c r="D267" t="s">
        <v>1291</v>
      </c>
    </row>
    <row r="268" spans="1:4">
      <c r="A268" s="1071">
        <v>267</v>
      </c>
      <c r="B268" t="s">
        <v>1262</v>
      </c>
      <c r="C268" t="s">
        <v>1292</v>
      </c>
      <c r="D268" t="s">
        <v>1293</v>
      </c>
    </row>
    <row r="269" spans="1:4">
      <c r="A269" s="1071">
        <v>268</v>
      </c>
      <c r="B269" t="s">
        <v>1262</v>
      </c>
      <c r="C269" t="s">
        <v>1294</v>
      </c>
      <c r="D269" t="s">
        <v>1295</v>
      </c>
    </row>
    <row r="270" spans="1:4">
      <c r="A270" s="1071">
        <v>269</v>
      </c>
      <c r="B270" t="s">
        <v>1262</v>
      </c>
      <c r="C270" t="s">
        <v>1296</v>
      </c>
      <c r="D270" t="s">
        <v>1297</v>
      </c>
    </row>
    <row r="271" spans="1:4">
      <c r="A271" s="1071">
        <v>270</v>
      </c>
      <c r="B271" t="s">
        <v>1262</v>
      </c>
      <c r="C271" t="s">
        <v>1298</v>
      </c>
      <c r="D271" t="s">
        <v>1299</v>
      </c>
    </row>
    <row r="272" spans="1:4">
      <c r="A272" s="1071">
        <v>271</v>
      </c>
      <c r="B272" t="s">
        <v>1300</v>
      </c>
      <c r="C272" t="s">
        <v>1302</v>
      </c>
      <c r="D272" t="s">
        <v>1303</v>
      </c>
    </row>
    <row r="273" spans="1:4">
      <c r="A273" s="1071">
        <v>272</v>
      </c>
      <c r="B273" t="s">
        <v>1300</v>
      </c>
      <c r="C273" t="s">
        <v>1304</v>
      </c>
      <c r="D273" t="s">
        <v>1305</v>
      </c>
    </row>
    <row r="274" spans="1:4">
      <c r="A274" s="1071">
        <v>273</v>
      </c>
      <c r="B274" t="s">
        <v>1300</v>
      </c>
      <c r="C274" t="s">
        <v>1306</v>
      </c>
      <c r="D274" t="s">
        <v>1307</v>
      </c>
    </row>
    <row r="275" spans="1:4">
      <c r="A275" s="1071">
        <v>274</v>
      </c>
      <c r="B275" t="s">
        <v>1300</v>
      </c>
      <c r="C275" t="s">
        <v>1300</v>
      </c>
      <c r="D275" t="s">
        <v>1301</v>
      </c>
    </row>
    <row r="276" spans="1:4">
      <c r="A276" s="1071">
        <v>275</v>
      </c>
      <c r="B276" t="s">
        <v>1300</v>
      </c>
      <c r="C276" t="s">
        <v>1308</v>
      </c>
      <c r="D276" t="s">
        <v>1309</v>
      </c>
    </row>
    <row r="277" spans="1:4">
      <c r="A277" s="1071">
        <v>276</v>
      </c>
      <c r="B277" t="s">
        <v>1300</v>
      </c>
      <c r="C277" t="s">
        <v>1310</v>
      </c>
      <c r="D277" t="s">
        <v>1311</v>
      </c>
    </row>
    <row r="278" spans="1:4">
      <c r="A278" s="1071">
        <v>277</v>
      </c>
      <c r="B278" t="s">
        <v>1300</v>
      </c>
      <c r="C278" t="s">
        <v>1312</v>
      </c>
      <c r="D278" t="s">
        <v>1313</v>
      </c>
    </row>
    <row r="279" spans="1:4">
      <c r="A279" s="1071">
        <v>278</v>
      </c>
      <c r="B279" t="s">
        <v>1300</v>
      </c>
      <c r="C279" t="s">
        <v>1314</v>
      </c>
      <c r="D279" t="s">
        <v>1315</v>
      </c>
    </row>
    <row r="280" spans="1:4">
      <c r="A280" s="1071">
        <v>279</v>
      </c>
      <c r="B280" t="s">
        <v>1300</v>
      </c>
      <c r="C280" t="s">
        <v>1316</v>
      </c>
      <c r="D280" t="s">
        <v>1317</v>
      </c>
    </row>
    <row r="281" spans="1:4">
      <c r="A281" s="1071">
        <v>280</v>
      </c>
      <c r="B281" t="s">
        <v>1300</v>
      </c>
      <c r="C281" t="s">
        <v>787</v>
      </c>
      <c r="D281" t="s">
        <v>1318</v>
      </c>
    </row>
    <row r="282" spans="1:4">
      <c r="A282" s="1071">
        <v>281</v>
      </c>
      <c r="B282" t="s">
        <v>1300</v>
      </c>
      <c r="C282" t="s">
        <v>1319</v>
      </c>
      <c r="D282" t="s">
        <v>1320</v>
      </c>
    </row>
    <row r="283" spans="1:4">
      <c r="A283" s="1071">
        <v>282</v>
      </c>
      <c r="B283" t="s">
        <v>1300</v>
      </c>
      <c r="C283" t="s">
        <v>1321</v>
      </c>
      <c r="D283" t="s">
        <v>1322</v>
      </c>
    </row>
    <row r="284" spans="1:4">
      <c r="A284" s="1071">
        <v>283</v>
      </c>
      <c r="B284" t="s">
        <v>1300</v>
      </c>
      <c r="C284" t="s">
        <v>1323</v>
      </c>
      <c r="D284" t="s">
        <v>1324</v>
      </c>
    </row>
    <row r="285" spans="1:4">
      <c r="A285" s="1071">
        <v>284</v>
      </c>
      <c r="B285" t="s">
        <v>1300</v>
      </c>
      <c r="C285" t="s">
        <v>1325</v>
      </c>
      <c r="D285" t="s">
        <v>1326</v>
      </c>
    </row>
    <row r="286" spans="1:4">
      <c r="A286" s="1071">
        <v>285</v>
      </c>
      <c r="B286" t="s">
        <v>1300</v>
      </c>
      <c r="C286" t="s">
        <v>1327</v>
      </c>
      <c r="D286" t="s">
        <v>1328</v>
      </c>
    </row>
    <row r="287" spans="1:4">
      <c r="A287" s="1071">
        <v>286</v>
      </c>
      <c r="B287" t="s">
        <v>1300</v>
      </c>
      <c r="C287" t="s">
        <v>1329</v>
      </c>
      <c r="D287" t="s">
        <v>1330</v>
      </c>
    </row>
    <row r="288" spans="1:4">
      <c r="A288" s="1071">
        <v>287</v>
      </c>
      <c r="B288" t="s">
        <v>1300</v>
      </c>
      <c r="C288" t="s">
        <v>1331</v>
      </c>
      <c r="D288" t="s">
        <v>1332</v>
      </c>
    </row>
    <row r="289" spans="1:4">
      <c r="A289" s="1071">
        <v>288</v>
      </c>
      <c r="B289" t="s">
        <v>1300</v>
      </c>
      <c r="C289" t="s">
        <v>1333</v>
      </c>
      <c r="D289" t="s">
        <v>1334</v>
      </c>
    </row>
    <row r="290" spans="1:4">
      <c r="A290" s="1071">
        <v>289</v>
      </c>
      <c r="B290" t="s">
        <v>1300</v>
      </c>
      <c r="C290" t="s">
        <v>1335</v>
      </c>
      <c r="D290" t="s">
        <v>1336</v>
      </c>
    </row>
    <row r="291" spans="1:4">
      <c r="A291" s="1071">
        <v>290</v>
      </c>
      <c r="B291" t="s">
        <v>1300</v>
      </c>
      <c r="C291" t="s">
        <v>1337</v>
      </c>
      <c r="D291" t="s">
        <v>1338</v>
      </c>
    </row>
    <row r="292" spans="1:4">
      <c r="A292" s="1071">
        <v>291</v>
      </c>
      <c r="B292" t="s">
        <v>1339</v>
      </c>
      <c r="C292" t="s">
        <v>1341</v>
      </c>
      <c r="D292" t="s">
        <v>1342</v>
      </c>
    </row>
    <row r="293" spans="1:4">
      <c r="A293" s="1071">
        <v>292</v>
      </c>
      <c r="B293" t="s">
        <v>1339</v>
      </c>
      <c r="C293" t="s">
        <v>1343</v>
      </c>
      <c r="D293" t="s">
        <v>1344</v>
      </c>
    </row>
    <row r="294" spans="1:4">
      <c r="A294" s="1071">
        <v>293</v>
      </c>
      <c r="B294" t="s">
        <v>1339</v>
      </c>
      <c r="C294" t="s">
        <v>1345</v>
      </c>
      <c r="D294" t="s">
        <v>1346</v>
      </c>
    </row>
    <row r="295" spans="1:4">
      <c r="A295" s="1071">
        <v>294</v>
      </c>
      <c r="B295" t="s">
        <v>1339</v>
      </c>
      <c r="C295" t="s">
        <v>1347</v>
      </c>
      <c r="D295" t="s">
        <v>1348</v>
      </c>
    </row>
    <row r="296" spans="1:4">
      <c r="A296" s="1071">
        <v>295</v>
      </c>
      <c r="B296" t="s">
        <v>1339</v>
      </c>
      <c r="C296" t="s">
        <v>1349</v>
      </c>
      <c r="D296" t="s">
        <v>1350</v>
      </c>
    </row>
    <row r="297" spans="1:4">
      <c r="A297" s="1071">
        <v>296</v>
      </c>
      <c r="B297" t="s">
        <v>1339</v>
      </c>
      <c r="C297" t="s">
        <v>1351</v>
      </c>
      <c r="D297" t="s">
        <v>1352</v>
      </c>
    </row>
    <row r="298" spans="1:4">
      <c r="A298" s="1071">
        <v>297</v>
      </c>
      <c r="B298" t="s">
        <v>1339</v>
      </c>
      <c r="C298" t="s">
        <v>1339</v>
      </c>
      <c r="D298" t="s">
        <v>1340</v>
      </c>
    </row>
    <row r="299" spans="1:4">
      <c r="A299" s="1071">
        <v>298</v>
      </c>
      <c r="B299" t="s">
        <v>1339</v>
      </c>
      <c r="C299" t="s">
        <v>1353</v>
      </c>
      <c r="D299" t="s">
        <v>1354</v>
      </c>
    </row>
    <row r="300" spans="1:4">
      <c r="A300" s="1071">
        <v>299</v>
      </c>
      <c r="B300" t="s">
        <v>1339</v>
      </c>
      <c r="C300" t="s">
        <v>1355</v>
      </c>
      <c r="D300" t="s">
        <v>1356</v>
      </c>
    </row>
    <row r="301" spans="1:4">
      <c r="A301" s="1071">
        <v>300</v>
      </c>
      <c r="B301" t="s">
        <v>1339</v>
      </c>
      <c r="C301" t="s">
        <v>1357</v>
      </c>
      <c r="D301" t="s">
        <v>1358</v>
      </c>
    </row>
    <row r="302" spans="1:4">
      <c r="A302" s="1071">
        <v>301</v>
      </c>
      <c r="B302" t="s">
        <v>1339</v>
      </c>
      <c r="C302" t="s">
        <v>1359</v>
      </c>
      <c r="D302" t="s">
        <v>1360</v>
      </c>
    </row>
    <row r="303" spans="1:4">
      <c r="A303" s="1071">
        <v>302</v>
      </c>
      <c r="B303" t="s">
        <v>1339</v>
      </c>
      <c r="C303" t="s">
        <v>1361</v>
      </c>
      <c r="D303" t="s">
        <v>1362</v>
      </c>
    </row>
    <row r="304" spans="1:4">
      <c r="A304" s="1071">
        <v>303</v>
      </c>
      <c r="B304" t="s">
        <v>1339</v>
      </c>
      <c r="C304" t="s">
        <v>1363</v>
      </c>
      <c r="D304" t="s">
        <v>1364</v>
      </c>
    </row>
    <row r="305" spans="1:4">
      <c r="A305" s="1071">
        <v>304</v>
      </c>
      <c r="B305" t="s">
        <v>1339</v>
      </c>
      <c r="C305" t="s">
        <v>1365</v>
      </c>
      <c r="D305" t="s">
        <v>1366</v>
      </c>
    </row>
    <row r="306" spans="1:4">
      <c r="A306" s="1071">
        <v>305</v>
      </c>
      <c r="B306" t="s">
        <v>1339</v>
      </c>
      <c r="C306" t="s">
        <v>1367</v>
      </c>
      <c r="D306" t="s">
        <v>1368</v>
      </c>
    </row>
    <row r="307" spans="1:4">
      <c r="A307" s="1071">
        <v>306</v>
      </c>
      <c r="B307" t="s">
        <v>1339</v>
      </c>
      <c r="C307" t="s">
        <v>1369</v>
      </c>
      <c r="D307" t="s">
        <v>1370</v>
      </c>
    </row>
    <row r="308" spans="1:4">
      <c r="A308" s="1071">
        <v>307</v>
      </c>
      <c r="B308" t="s">
        <v>1339</v>
      </c>
      <c r="C308" t="s">
        <v>1371</v>
      </c>
      <c r="D308" t="s">
        <v>1372</v>
      </c>
    </row>
    <row r="309" spans="1:4">
      <c r="A309" s="1071">
        <v>308</v>
      </c>
      <c r="B309" t="s">
        <v>1339</v>
      </c>
      <c r="C309" t="s">
        <v>1373</v>
      </c>
      <c r="D309" t="s">
        <v>1374</v>
      </c>
    </row>
    <row r="310" spans="1:4">
      <c r="A310" s="1071">
        <v>309</v>
      </c>
      <c r="B310" t="s">
        <v>1339</v>
      </c>
      <c r="C310" t="s">
        <v>1375</v>
      </c>
      <c r="D310" t="s">
        <v>1376</v>
      </c>
    </row>
    <row r="311" spans="1:4">
      <c r="A311" s="1071">
        <v>310</v>
      </c>
      <c r="B311" t="s">
        <v>1339</v>
      </c>
      <c r="C311" t="s">
        <v>1377</v>
      </c>
      <c r="D311" t="s">
        <v>1378</v>
      </c>
    </row>
    <row r="312" spans="1:4">
      <c r="A312" s="1071">
        <v>311</v>
      </c>
      <c r="B312" t="s">
        <v>1339</v>
      </c>
      <c r="C312" t="s">
        <v>1379</v>
      </c>
      <c r="D312" t="s">
        <v>1380</v>
      </c>
    </row>
    <row r="313" spans="1:4">
      <c r="A313" s="1071">
        <v>312</v>
      </c>
      <c r="B313" t="s">
        <v>1339</v>
      </c>
      <c r="C313" t="s">
        <v>1381</v>
      </c>
      <c r="D313" t="s">
        <v>1382</v>
      </c>
    </row>
    <row r="314" spans="1:4">
      <c r="A314" s="1071">
        <v>313</v>
      </c>
      <c r="B314" t="s">
        <v>1339</v>
      </c>
      <c r="C314" t="s">
        <v>1383</v>
      </c>
      <c r="D314" t="s">
        <v>1384</v>
      </c>
    </row>
    <row r="315" spans="1:4">
      <c r="A315" s="1071">
        <v>314</v>
      </c>
      <c r="B315" t="s">
        <v>1339</v>
      </c>
      <c r="C315" t="s">
        <v>1385</v>
      </c>
      <c r="D315" t="s">
        <v>1386</v>
      </c>
    </row>
    <row r="316" spans="1:4">
      <c r="A316" s="1071">
        <v>315</v>
      </c>
      <c r="B316" t="s">
        <v>1339</v>
      </c>
      <c r="C316" t="s">
        <v>1387</v>
      </c>
      <c r="D316" t="s">
        <v>1388</v>
      </c>
    </row>
    <row r="317" spans="1:4">
      <c r="A317" s="1071">
        <v>316</v>
      </c>
      <c r="B317" t="s">
        <v>1339</v>
      </c>
      <c r="C317" t="s">
        <v>1389</v>
      </c>
      <c r="D317" t="s">
        <v>1390</v>
      </c>
    </row>
    <row r="318" spans="1:4">
      <c r="A318" s="1071">
        <v>317</v>
      </c>
      <c r="B318" t="s">
        <v>1339</v>
      </c>
      <c r="C318" t="s">
        <v>1391</v>
      </c>
      <c r="D318" t="s">
        <v>1392</v>
      </c>
    </row>
    <row r="319" spans="1:4">
      <c r="A319" s="1071">
        <v>318</v>
      </c>
      <c r="B319" t="s">
        <v>1339</v>
      </c>
      <c r="C319" t="s">
        <v>1393</v>
      </c>
      <c r="D319" t="s">
        <v>1394</v>
      </c>
    </row>
    <row r="320" spans="1:4">
      <c r="A320" s="1071">
        <v>319</v>
      </c>
      <c r="B320" t="s">
        <v>1339</v>
      </c>
      <c r="C320" t="s">
        <v>1395</v>
      </c>
      <c r="D320" t="s">
        <v>1396</v>
      </c>
    </row>
    <row r="321" spans="1:4">
      <c r="A321" s="1071">
        <v>320</v>
      </c>
      <c r="B321" t="s">
        <v>1339</v>
      </c>
      <c r="C321" t="s">
        <v>1397</v>
      </c>
      <c r="D321" t="s">
        <v>1398</v>
      </c>
    </row>
    <row r="322" spans="1:4">
      <c r="A322" s="1071">
        <v>321</v>
      </c>
      <c r="B322" t="s">
        <v>1339</v>
      </c>
      <c r="C322" t="s">
        <v>1399</v>
      </c>
      <c r="D322" t="s">
        <v>1400</v>
      </c>
    </row>
    <row r="323" spans="1:4">
      <c r="A323" s="1071">
        <v>322</v>
      </c>
      <c r="B323" t="s">
        <v>1339</v>
      </c>
      <c r="C323" t="s">
        <v>1401</v>
      </c>
      <c r="D323" t="s">
        <v>1402</v>
      </c>
    </row>
    <row r="324" spans="1:4">
      <c r="A324" s="1071">
        <v>323</v>
      </c>
      <c r="B324" t="s">
        <v>1403</v>
      </c>
      <c r="C324" t="s">
        <v>1405</v>
      </c>
      <c r="D324" t="s">
        <v>1406</v>
      </c>
    </row>
    <row r="325" spans="1:4">
      <c r="A325" s="1071">
        <v>324</v>
      </c>
      <c r="B325" t="s">
        <v>1403</v>
      </c>
      <c r="C325" t="s">
        <v>1407</v>
      </c>
      <c r="D325" t="s">
        <v>1408</v>
      </c>
    </row>
    <row r="326" spans="1:4">
      <c r="A326" s="1071">
        <v>325</v>
      </c>
      <c r="B326" t="s">
        <v>1403</v>
      </c>
      <c r="C326" t="s">
        <v>821</v>
      </c>
      <c r="D326" t="s">
        <v>1409</v>
      </c>
    </row>
    <row r="327" spans="1:4">
      <c r="A327" s="1071">
        <v>326</v>
      </c>
      <c r="B327" t="s">
        <v>1403</v>
      </c>
      <c r="C327" t="s">
        <v>1410</v>
      </c>
      <c r="D327" t="s">
        <v>1411</v>
      </c>
    </row>
    <row r="328" spans="1:4">
      <c r="A328" s="1071">
        <v>327</v>
      </c>
      <c r="B328" t="s">
        <v>1403</v>
      </c>
      <c r="C328" t="s">
        <v>1403</v>
      </c>
      <c r="D328" t="s">
        <v>1404</v>
      </c>
    </row>
    <row r="329" spans="1:4">
      <c r="A329" s="1071">
        <v>328</v>
      </c>
      <c r="B329" t="s">
        <v>1403</v>
      </c>
      <c r="C329" t="s">
        <v>1412</v>
      </c>
      <c r="D329" t="s">
        <v>1413</v>
      </c>
    </row>
    <row r="330" spans="1:4">
      <c r="A330" s="1071">
        <v>329</v>
      </c>
      <c r="B330" t="s">
        <v>1403</v>
      </c>
      <c r="C330" t="s">
        <v>1414</v>
      </c>
      <c r="D330" t="s">
        <v>1415</v>
      </c>
    </row>
    <row r="331" spans="1:4">
      <c r="A331" s="1071">
        <v>330</v>
      </c>
      <c r="B331" t="s">
        <v>1403</v>
      </c>
      <c r="C331" t="s">
        <v>1416</v>
      </c>
      <c r="D331" t="s">
        <v>1417</v>
      </c>
    </row>
    <row r="332" spans="1:4">
      <c r="A332" s="1071">
        <v>331</v>
      </c>
      <c r="B332" t="s">
        <v>1403</v>
      </c>
      <c r="C332" t="s">
        <v>1418</v>
      </c>
      <c r="D332" t="s">
        <v>1419</v>
      </c>
    </row>
    <row r="333" spans="1:4">
      <c r="A333" s="1071">
        <v>332</v>
      </c>
      <c r="B333" t="s">
        <v>1403</v>
      </c>
      <c r="C333" t="s">
        <v>1420</v>
      </c>
      <c r="D333" t="s">
        <v>1421</v>
      </c>
    </row>
    <row r="334" spans="1:4">
      <c r="A334" s="1071">
        <v>333</v>
      </c>
      <c r="B334" t="s">
        <v>1403</v>
      </c>
      <c r="C334" t="s">
        <v>1422</v>
      </c>
      <c r="D334" t="s">
        <v>1423</v>
      </c>
    </row>
    <row r="335" spans="1:4">
      <c r="A335" s="1071">
        <v>334</v>
      </c>
      <c r="B335" t="s">
        <v>1403</v>
      </c>
      <c r="C335" t="s">
        <v>1424</v>
      </c>
      <c r="D335" t="s">
        <v>1425</v>
      </c>
    </row>
    <row r="336" spans="1:4">
      <c r="A336" s="1071">
        <v>335</v>
      </c>
      <c r="B336" t="s">
        <v>1403</v>
      </c>
      <c r="C336" t="s">
        <v>1426</v>
      </c>
      <c r="D336" t="s">
        <v>1427</v>
      </c>
    </row>
    <row r="337" spans="1:4">
      <c r="A337" s="1071">
        <v>336</v>
      </c>
      <c r="B337" t="s">
        <v>1403</v>
      </c>
      <c r="C337" t="s">
        <v>1428</v>
      </c>
      <c r="D337" t="s">
        <v>1429</v>
      </c>
    </row>
    <row r="338" spans="1:4">
      <c r="A338" s="1071">
        <v>337</v>
      </c>
      <c r="B338" t="s">
        <v>1403</v>
      </c>
      <c r="C338" t="s">
        <v>1430</v>
      </c>
      <c r="D338" t="s">
        <v>1431</v>
      </c>
    </row>
    <row r="339" spans="1:4">
      <c r="A339" s="1071">
        <v>338</v>
      </c>
      <c r="B339" t="s">
        <v>1403</v>
      </c>
      <c r="C339" t="s">
        <v>1432</v>
      </c>
      <c r="D339" t="s">
        <v>1433</v>
      </c>
    </row>
    <row r="340" spans="1:4">
      <c r="A340" s="1071">
        <v>339</v>
      </c>
      <c r="B340" t="s">
        <v>1403</v>
      </c>
      <c r="C340" t="s">
        <v>1434</v>
      </c>
      <c r="D340" t="s">
        <v>1435</v>
      </c>
    </row>
    <row r="341" spans="1:4">
      <c r="A341" s="1071">
        <v>340</v>
      </c>
      <c r="B341" t="s">
        <v>1403</v>
      </c>
      <c r="C341" t="s">
        <v>1436</v>
      </c>
      <c r="D341" t="s">
        <v>1437</v>
      </c>
    </row>
    <row r="342" spans="1:4">
      <c r="A342" s="1071">
        <v>341</v>
      </c>
      <c r="B342" t="s">
        <v>1403</v>
      </c>
      <c r="C342" t="s">
        <v>1438</v>
      </c>
      <c r="D342" t="s">
        <v>1439</v>
      </c>
    </row>
    <row r="343" spans="1:4">
      <c r="A343" s="1071">
        <v>342</v>
      </c>
      <c r="B343" t="s">
        <v>1403</v>
      </c>
      <c r="C343" t="s">
        <v>1440</v>
      </c>
      <c r="D343" t="s">
        <v>1441</v>
      </c>
    </row>
    <row r="344" spans="1:4">
      <c r="A344" s="1071">
        <v>343</v>
      </c>
      <c r="B344" t="s">
        <v>1403</v>
      </c>
      <c r="C344" t="s">
        <v>1442</v>
      </c>
      <c r="D344" t="s">
        <v>1443</v>
      </c>
    </row>
    <row r="345" spans="1:4">
      <c r="A345" s="1071">
        <v>344</v>
      </c>
      <c r="B345" t="s">
        <v>1444</v>
      </c>
      <c r="C345" t="s">
        <v>1446</v>
      </c>
      <c r="D345" t="s">
        <v>1447</v>
      </c>
    </row>
    <row r="346" spans="1:4">
      <c r="A346" s="1071">
        <v>345</v>
      </c>
      <c r="B346" t="s">
        <v>1444</v>
      </c>
      <c r="C346" t="s">
        <v>1448</v>
      </c>
      <c r="D346" t="s">
        <v>1449</v>
      </c>
    </row>
    <row r="347" spans="1:4">
      <c r="A347" s="1071">
        <v>346</v>
      </c>
      <c r="B347" t="s">
        <v>1444</v>
      </c>
      <c r="C347" t="s">
        <v>1450</v>
      </c>
      <c r="D347" t="s">
        <v>1451</v>
      </c>
    </row>
    <row r="348" spans="1:4">
      <c r="A348" s="1071">
        <v>347</v>
      </c>
      <c r="B348" t="s">
        <v>1444</v>
      </c>
      <c r="C348" t="s">
        <v>1452</v>
      </c>
      <c r="D348" t="s">
        <v>1453</v>
      </c>
    </row>
    <row r="349" spans="1:4">
      <c r="A349" s="1071">
        <v>348</v>
      </c>
      <c r="B349" t="s">
        <v>1444</v>
      </c>
      <c r="C349" t="s">
        <v>1454</v>
      </c>
      <c r="D349" t="s">
        <v>1455</v>
      </c>
    </row>
    <row r="350" spans="1:4">
      <c r="A350" s="1071">
        <v>349</v>
      </c>
      <c r="B350" t="s">
        <v>1444</v>
      </c>
      <c r="C350" t="s">
        <v>1456</v>
      </c>
      <c r="D350" t="s">
        <v>1457</v>
      </c>
    </row>
    <row r="351" spans="1:4">
      <c r="A351" s="1071">
        <v>350</v>
      </c>
      <c r="B351" t="s">
        <v>1444</v>
      </c>
      <c r="C351" t="s">
        <v>1458</v>
      </c>
      <c r="D351" t="s">
        <v>1459</v>
      </c>
    </row>
    <row r="352" spans="1:4">
      <c r="A352" s="1071">
        <v>351</v>
      </c>
      <c r="B352" t="s">
        <v>1444</v>
      </c>
      <c r="C352" t="s">
        <v>1444</v>
      </c>
      <c r="D352" t="s">
        <v>1445</v>
      </c>
    </row>
    <row r="353" spans="1:4">
      <c r="A353" s="1071">
        <v>352</v>
      </c>
      <c r="B353" t="s">
        <v>1444</v>
      </c>
      <c r="C353" t="s">
        <v>1460</v>
      </c>
      <c r="D353" t="s">
        <v>1461</v>
      </c>
    </row>
    <row r="354" spans="1:4">
      <c r="A354" s="1071">
        <v>353</v>
      </c>
      <c r="B354" t="s">
        <v>1444</v>
      </c>
      <c r="C354" t="s">
        <v>1462</v>
      </c>
      <c r="D354" t="s">
        <v>1463</v>
      </c>
    </row>
    <row r="355" spans="1:4">
      <c r="A355" s="1071">
        <v>354</v>
      </c>
      <c r="B355" t="s">
        <v>1444</v>
      </c>
      <c r="C355" t="s">
        <v>1464</v>
      </c>
      <c r="D355" t="s">
        <v>1465</v>
      </c>
    </row>
    <row r="356" spans="1:4">
      <c r="A356" s="1071">
        <v>355</v>
      </c>
      <c r="B356" t="s">
        <v>1444</v>
      </c>
      <c r="C356" t="s">
        <v>1466</v>
      </c>
      <c r="D356" t="s">
        <v>1467</v>
      </c>
    </row>
    <row r="357" spans="1:4">
      <c r="A357" s="1071">
        <v>356</v>
      </c>
      <c r="B357" t="s">
        <v>1444</v>
      </c>
      <c r="C357" t="s">
        <v>1468</v>
      </c>
      <c r="D357" t="s">
        <v>1469</v>
      </c>
    </row>
    <row r="358" spans="1:4">
      <c r="A358" s="1071">
        <v>357</v>
      </c>
      <c r="B358" t="s">
        <v>1444</v>
      </c>
      <c r="C358" t="s">
        <v>1470</v>
      </c>
      <c r="D358" t="s">
        <v>1471</v>
      </c>
    </row>
    <row r="359" spans="1:4">
      <c r="A359" s="1071">
        <v>358</v>
      </c>
      <c r="B359" t="s">
        <v>1444</v>
      </c>
      <c r="C359" t="s">
        <v>1472</v>
      </c>
      <c r="D359" t="s">
        <v>1473</v>
      </c>
    </row>
    <row r="360" spans="1:4">
      <c r="A360" s="1071">
        <v>359</v>
      </c>
      <c r="B360" t="s">
        <v>1444</v>
      </c>
      <c r="C360" t="s">
        <v>1474</v>
      </c>
      <c r="D360" t="s">
        <v>1475</v>
      </c>
    </row>
    <row r="361" spans="1:4">
      <c r="A361" s="1071">
        <v>360</v>
      </c>
      <c r="B361" t="s">
        <v>1444</v>
      </c>
      <c r="C361" t="s">
        <v>1476</v>
      </c>
      <c r="D361" t="s">
        <v>1477</v>
      </c>
    </row>
    <row r="362" spans="1:4">
      <c r="A362" s="1071">
        <v>361</v>
      </c>
      <c r="B362" t="s">
        <v>1444</v>
      </c>
      <c r="C362" t="s">
        <v>1478</v>
      </c>
      <c r="D362" t="s">
        <v>1479</v>
      </c>
    </row>
    <row r="363" spans="1:4">
      <c r="A363" s="1071">
        <v>362</v>
      </c>
      <c r="B363" t="s">
        <v>1444</v>
      </c>
      <c r="C363" t="s">
        <v>1480</v>
      </c>
      <c r="D363" t="s">
        <v>1481</v>
      </c>
    </row>
    <row r="364" spans="1:4">
      <c r="A364" s="1071">
        <v>363</v>
      </c>
      <c r="B364" t="s">
        <v>1444</v>
      </c>
      <c r="C364" t="s">
        <v>1482</v>
      </c>
      <c r="D364" t="s">
        <v>1483</v>
      </c>
    </row>
    <row r="365" spans="1:4">
      <c r="A365" s="1071">
        <v>364</v>
      </c>
      <c r="B365" t="s">
        <v>1444</v>
      </c>
      <c r="C365" t="s">
        <v>1484</v>
      </c>
      <c r="D365" t="s">
        <v>1485</v>
      </c>
    </row>
    <row r="366" spans="1:4">
      <c r="A366" s="1071">
        <v>365</v>
      </c>
      <c r="B366" t="s">
        <v>1444</v>
      </c>
      <c r="C366" t="s">
        <v>1486</v>
      </c>
      <c r="D366" t="s">
        <v>1487</v>
      </c>
    </row>
    <row r="367" spans="1:4">
      <c r="A367" s="1071">
        <v>366</v>
      </c>
      <c r="B367" t="s">
        <v>1444</v>
      </c>
      <c r="C367" t="s">
        <v>1488</v>
      </c>
      <c r="D367" t="s">
        <v>1489</v>
      </c>
    </row>
    <row r="368" spans="1:4">
      <c r="A368" s="1071">
        <v>367</v>
      </c>
      <c r="B368" t="s">
        <v>1444</v>
      </c>
      <c r="C368" t="s">
        <v>1490</v>
      </c>
      <c r="D368" t="s">
        <v>1491</v>
      </c>
    </row>
    <row r="369" spans="1:4">
      <c r="A369" s="1071">
        <v>368</v>
      </c>
      <c r="B369" t="s">
        <v>1444</v>
      </c>
      <c r="C369" t="s">
        <v>1492</v>
      </c>
      <c r="D369" t="s">
        <v>1493</v>
      </c>
    </row>
    <row r="370" spans="1:4">
      <c r="A370" s="1071">
        <v>369</v>
      </c>
      <c r="B370" t="s">
        <v>1444</v>
      </c>
      <c r="C370" t="s">
        <v>1494</v>
      </c>
      <c r="D370" t="s">
        <v>1495</v>
      </c>
    </row>
    <row r="371" spans="1:4">
      <c r="A371" s="1071">
        <v>370</v>
      </c>
      <c r="B371" t="s">
        <v>1496</v>
      </c>
      <c r="C371" t="s">
        <v>1496</v>
      </c>
      <c r="D371" t="s">
        <v>1497</v>
      </c>
    </row>
    <row r="372" spans="1:4">
      <c r="A372" s="1071">
        <v>371</v>
      </c>
      <c r="B372" t="s">
        <v>1498</v>
      </c>
      <c r="C372" t="s">
        <v>1498</v>
      </c>
      <c r="D372" t="s">
        <v>1499</v>
      </c>
    </row>
    <row r="373" spans="1:4">
      <c r="A373" s="1071">
        <v>372</v>
      </c>
      <c r="B373" t="s">
        <v>1500</v>
      </c>
      <c r="C373" t="s">
        <v>1502</v>
      </c>
      <c r="D373" t="s">
        <v>1503</v>
      </c>
    </row>
    <row r="374" spans="1:4">
      <c r="A374" s="1071">
        <v>373</v>
      </c>
      <c r="B374" t="s">
        <v>1500</v>
      </c>
      <c r="C374" t="s">
        <v>1504</v>
      </c>
      <c r="D374" t="s">
        <v>1505</v>
      </c>
    </row>
    <row r="375" spans="1:4">
      <c r="A375" s="1071">
        <v>374</v>
      </c>
      <c r="B375" t="s">
        <v>1500</v>
      </c>
      <c r="C375" t="s">
        <v>1506</v>
      </c>
      <c r="D375" t="s">
        <v>1507</v>
      </c>
    </row>
    <row r="376" spans="1:4">
      <c r="A376" s="1071">
        <v>375</v>
      </c>
      <c r="B376" t="s">
        <v>1500</v>
      </c>
      <c r="C376" t="s">
        <v>1508</v>
      </c>
      <c r="D376" t="s">
        <v>1509</v>
      </c>
    </row>
    <row r="377" spans="1:4">
      <c r="A377" s="1071">
        <v>376</v>
      </c>
      <c r="B377" t="s">
        <v>1500</v>
      </c>
      <c r="C377" t="s">
        <v>1500</v>
      </c>
      <c r="D377" t="s">
        <v>1501</v>
      </c>
    </row>
    <row r="378" spans="1:4">
      <c r="A378" s="1071">
        <v>377</v>
      </c>
      <c r="B378" t="s">
        <v>1500</v>
      </c>
      <c r="C378" t="s">
        <v>1510</v>
      </c>
      <c r="D378" t="s">
        <v>1511</v>
      </c>
    </row>
    <row r="379" spans="1:4">
      <c r="A379" s="1071">
        <v>378</v>
      </c>
      <c r="B379" t="s">
        <v>1500</v>
      </c>
      <c r="C379" t="s">
        <v>1512</v>
      </c>
      <c r="D379" t="s">
        <v>1513</v>
      </c>
    </row>
    <row r="380" spans="1:4">
      <c r="A380" s="1071">
        <v>379</v>
      </c>
      <c r="B380" t="s">
        <v>1500</v>
      </c>
      <c r="C380" t="s">
        <v>1514</v>
      </c>
      <c r="D380" t="s">
        <v>1515</v>
      </c>
    </row>
    <row r="381" spans="1:4">
      <c r="A381" s="1071">
        <v>380</v>
      </c>
      <c r="B381" t="s">
        <v>1500</v>
      </c>
      <c r="C381" t="s">
        <v>1516</v>
      </c>
      <c r="D381" t="s">
        <v>1517</v>
      </c>
    </row>
    <row r="382" spans="1:4">
      <c r="A382" s="1071">
        <v>381</v>
      </c>
      <c r="B382" t="s">
        <v>1500</v>
      </c>
      <c r="C382" t="s">
        <v>1518</v>
      </c>
      <c r="D382" t="s">
        <v>1519</v>
      </c>
    </row>
    <row r="383" spans="1:4">
      <c r="A383" s="1071">
        <v>382</v>
      </c>
      <c r="B383" t="s">
        <v>1500</v>
      </c>
      <c r="C383" t="s">
        <v>1520</v>
      </c>
      <c r="D383" t="s">
        <v>1521</v>
      </c>
    </row>
    <row r="384" spans="1:4">
      <c r="A384" s="1071">
        <v>383</v>
      </c>
      <c r="B384" t="s">
        <v>1500</v>
      </c>
      <c r="C384" t="s">
        <v>1522</v>
      </c>
      <c r="D384" t="s">
        <v>1523</v>
      </c>
    </row>
    <row r="385" spans="1:4">
      <c r="A385" s="1071">
        <v>384</v>
      </c>
      <c r="B385" t="s">
        <v>1500</v>
      </c>
      <c r="C385" t="s">
        <v>1524</v>
      </c>
      <c r="D385" t="s">
        <v>1525</v>
      </c>
    </row>
    <row r="386" spans="1:4">
      <c r="A386" s="1071">
        <v>385</v>
      </c>
      <c r="B386" t="s">
        <v>1500</v>
      </c>
      <c r="C386" t="s">
        <v>1526</v>
      </c>
      <c r="D386" t="s">
        <v>1527</v>
      </c>
    </row>
    <row r="387" spans="1:4">
      <c r="A387" s="1071">
        <v>386</v>
      </c>
      <c r="B387" t="s">
        <v>1500</v>
      </c>
      <c r="C387" t="s">
        <v>1528</v>
      </c>
      <c r="D387" t="s">
        <v>1529</v>
      </c>
    </row>
    <row r="388" spans="1:4">
      <c r="A388" s="1071">
        <v>387</v>
      </c>
      <c r="B388" t="s">
        <v>1500</v>
      </c>
      <c r="C388" t="s">
        <v>1530</v>
      </c>
      <c r="D388" t="s">
        <v>1531</v>
      </c>
    </row>
    <row r="389" spans="1:4">
      <c r="A389" s="1071">
        <v>388</v>
      </c>
      <c r="B389" t="s">
        <v>1500</v>
      </c>
      <c r="C389" t="s">
        <v>1532</v>
      </c>
      <c r="D389" t="s">
        <v>1533</v>
      </c>
    </row>
    <row r="390" spans="1:4">
      <c r="A390" s="1071">
        <v>389</v>
      </c>
      <c r="B390" t="s">
        <v>1500</v>
      </c>
      <c r="C390" t="s">
        <v>1534</v>
      </c>
      <c r="D390" t="s">
        <v>1535</v>
      </c>
    </row>
    <row r="391" spans="1:4">
      <c r="A391" s="1071">
        <v>390</v>
      </c>
      <c r="B391" t="s">
        <v>1500</v>
      </c>
      <c r="C391" t="s">
        <v>1536</v>
      </c>
      <c r="D391" t="s">
        <v>1537</v>
      </c>
    </row>
    <row r="392" spans="1:4">
      <c r="A392" s="1071">
        <v>391</v>
      </c>
      <c r="B392" t="s">
        <v>1500</v>
      </c>
      <c r="C392" t="s">
        <v>1538</v>
      </c>
      <c r="D392" t="s">
        <v>1539</v>
      </c>
    </row>
    <row r="393" spans="1:4">
      <c r="A393" s="1071">
        <v>392</v>
      </c>
      <c r="B393" t="s">
        <v>1540</v>
      </c>
      <c r="C393" t="s">
        <v>1054</v>
      </c>
      <c r="D393" t="s">
        <v>1542</v>
      </c>
    </row>
    <row r="394" spans="1:4">
      <c r="A394" s="1071">
        <v>393</v>
      </c>
      <c r="B394" t="s">
        <v>1540</v>
      </c>
      <c r="C394" t="s">
        <v>1543</v>
      </c>
      <c r="D394" t="s">
        <v>1544</v>
      </c>
    </row>
    <row r="395" spans="1:4">
      <c r="A395" s="1071">
        <v>394</v>
      </c>
      <c r="B395" t="s">
        <v>1540</v>
      </c>
      <c r="C395" t="s">
        <v>1545</v>
      </c>
      <c r="D395" t="s">
        <v>1546</v>
      </c>
    </row>
    <row r="396" spans="1:4">
      <c r="A396" s="1071">
        <v>395</v>
      </c>
      <c r="B396" t="s">
        <v>1540</v>
      </c>
      <c r="C396" t="s">
        <v>1547</v>
      </c>
      <c r="D396" t="s">
        <v>1548</v>
      </c>
    </row>
    <row r="397" spans="1:4">
      <c r="A397" s="1071">
        <v>396</v>
      </c>
      <c r="B397" t="s">
        <v>1540</v>
      </c>
      <c r="C397" t="s">
        <v>1549</v>
      </c>
      <c r="D397" t="s">
        <v>1550</v>
      </c>
    </row>
    <row r="398" spans="1:4">
      <c r="A398" s="1071">
        <v>397</v>
      </c>
      <c r="B398" t="s">
        <v>1540</v>
      </c>
      <c r="C398" t="s">
        <v>1551</v>
      </c>
      <c r="D398" t="s">
        <v>1552</v>
      </c>
    </row>
    <row r="399" spans="1:4">
      <c r="A399" s="1071">
        <v>398</v>
      </c>
      <c r="B399" t="s">
        <v>1540</v>
      </c>
      <c r="C399" t="s">
        <v>1540</v>
      </c>
      <c r="D399" t="s">
        <v>1541</v>
      </c>
    </row>
    <row r="400" spans="1:4">
      <c r="A400" s="1071">
        <v>399</v>
      </c>
      <c r="B400" t="s">
        <v>1540</v>
      </c>
      <c r="C400" t="s">
        <v>1553</v>
      </c>
      <c r="D400" t="s">
        <v>1554</v>
      </c>
    </row>
    <row r="401" spans="1:4">
      <c r="A401" s="1071">
        <v>400</v>
      </c>
      <c r="B401" t="s">
        <v>1540</v>
      </c>
      <c r="C401" t="s">
        <v>1555</v>
      </c>
      <c r="D401" t="s">
        <v>1556</v>
      </c>
    </row>
    <row r="402" spans="1:4">
      <c r="A402" s="1071">
        <v>401</v>
      </c>
      <c r="B402" t="s">
        <v>1540</v>
      </c>
      <c r="C402" t="s">
        <v>1557</v>
      </c>
      <c r="D402" t="s">
        <v>1558</v>
      </c>
    </row>
    <row r="403" spans="1:4">
      <c r="A403" s="1071">
        <v>402</v>
      </c>
      <c r="B403" t="s">
        <v>1540</v>
      </c>
      <c r="C403" t="s">
        <v>1559</v>
      </c>
      <c r="D403" t="s">
        <v>1560</v>
      </c>
    </row>
    <row r="404" spans="1:4">
      <c r="A404" s="1071">
        <v>403</v>
      </c>
      <c r="B404" t="s">
        <v>1540</v>
      </c>
      <c r="C404" t="s">
        <v>1561</v>
      </c>
      <c r="D404" t="s">
        <v>1562</v>
      </c>
    </row>
    <row r="405" spans="1:4">
      <c r="A405" s="1071">
        <v>404</v>
      </c>
      <c r="B405" t="s">
        <v>1540</v>
      </c>
      <c r="C405" t="s">
        <v>1563</v>
      </c>
      <c r="D405" t="s">
        <v>1564</v>
      </c>
    </row>
    <row r="406" spans="1:4">
      <c r="A406" s="1071">
        <v>405</v>
      </c>
      <c r="B406" t="s">
        <v>1540</v>
      </c>
      <c r="C406" t="s">
        <v>1565</v>
      </c>
      <c r="D406" t="s">
        <v>1566</v>
      </c>
    </row>
    <row r="407" spans="1:4">
      <c r="A407" s="1071">
        <v>406</v>
      </c>
      <c r="B407" t="s">
        <v>1540</v>
      </c>
      <c r="C407" t="s">
        <v>1567</v>
      </c>
      <c r="D407" t="s">
        <v>1568</v>
      </c>
    </row>
    <row r="408" spans="1:4">
      <c r="A408" s="1071">
        <v>407</v>
      </c>
      <c r="B408" t="s">
        <v>1540</v>
      </c>
      <c r="C408" t="s">
        <v>1569</v>
      </c>
      <c r="D408" t="s">
        <v>1570</v>
      </c>
    </row>
    <row r="409" spans="1:4">
      <c r="A409" s="1071">
        <v>408</v>
      </c>
      <c r="B409" t="s">
        <v>1540</v>
      </c>
      <c r="C409" t="s">
        <v>1571</v>
      </c>
      <c r="D409" t="s">
        <v>1572</v>
      </c>
    </row>
    <row r="410" spans="1:4">
      <c r="A410" s="1071">
        <v>409</v>
      </c>
      <c r="B410" t="s">
        <v>1573</v>
      </c>
      <c r="C410" t="s">
        <v>1575</v>
      </c>
      <c r="D410" t="s">
        <v>1576</v>
      </c>
    </row>
    <row r="411" spans="1:4">
      <c r="A411" s="1071">
        <v>410</v>
      </c>
      <c r="B411" t="s">
        <v>1573</v>
      </c>
      <c r="C411" t="s">
        <v>1577</v>
      </c>
      <c r="D411" t="s">
        <v>1578</v>
      </c>
    </row>
    <row r="412" spans="1:4">
      <c r="A412" s="1071">
        <v>411</v>
      </c>
      <c r="B412" t="s">
        <v>1573</v>
      </c>
      <c r="C412" t="s">
        <v>1579</v>
      </c>
      <c r="D412" t="s">
        <v>1580</v>
      </c>
    </row>
    <row r="413" spans="1:4">
      <c r="A413" s="1071">
        <v>412</v>
      </c>
      <c r="B413" t="s">
        <v>1573</v>
      </c>
      <c r="C413" t="s">
        <v>1581</v>
      </c>
      <c r="D413" t="s">
        <v>1582</v>
      </c>
    </row>
    <row r="414" spans="1:4">
      <c r="A414" s="1071">
        <v>413</v>
      </c>
      <c r="B414" t="s">
        <v>1573</v>
      </c>
      <c r="C414" t="s">
        <v>1583</v>
      </c>
      <c r="D414" t="s">
        <v>1584</v>
      </c>
    </row>
    <row r="415" spans="1:4">
      <c r="A415" s="1071">
        <v>414</v>
      </c>
      <c r="B415" t="s">
        <v>1573</v>
      </c>
      <c r="C415" t="s">
        <v>1585</v>
      </c>
      <c r="D415" t="s">
        <v>1586</v>
      </c>
    </row>
    <row r="416" spans="1:4">
      <c r="A416" s="1071">
        <v>415</v>
      </c>
      <c r="B416" t="s">
        <v>1573</v>
      </c>
      <c r="C416" t="s">
        <v>1587</v>
      </c>
      <c r="D416" t="s">
        <v>1588</v>
      </c>
    </row>
    <row r="417" spans="1:4">
      <c r="A417" s="1071">
        <v>416</v>
      </c>
      <c r="B417" t="s">
        <v>1573</v>
      </c>
      <c r="C417" t="s">
        <v>1589</v>
      </c>
      <c r="D417" t="s">
        <v>1590</v>
      </c>
    </row>
    <row r="418" spans="1:4">
      <c r="A418" s="1071">
        <v>417</v>
      </c>
      <c r="B418" t="s">
        <v>1573</v>
      </c>
      <c r="C418" t="s">
        <v>1591</v>
      </c>
      <c r="D418" t="s">
        <v>1592</v>
      </c>
    </row>
    <row r="419" spans="1:4">
      <c r="A419" s="1071">
        <v>418</v>
      </c>
      <c r="B419" t="s">
        <v>1573</v>
      </c>
      <c r="C419" t="s">
        <v>1593</v>
      </c>
      <c r="D419" t="s">
        <v>1594</v>
      </c>
    </row>
    <row r="420" spans="1:4">
      <c r="A420" s="1071">
        <v>419</v>
      </c>
      <c r="B420" t="s">
        <v>1573</v>
      </c>
      <c r="C420" t="s">
        <v>1595</v>
      </c>
      <c r="D420" t="s">
        <v>1596</v>
      </c>
    </row>
    <row r="421" spans="1:4">
      <c r="A421" s="1071">
        <v>420</v>
      </c>
      <c r="B421" t="s">
        <v>1573</v>
      </c>
      <c r="C421" t="s">
        <v>1573</v>
      </c>
      <c r="D421" t="s">
        <v>1574</v>
      </c>
    </row>
    <row r="422" spans="1:4">
      <c r="A422" s="1071">
        <v>421</v>
      </c>
      <c r="B422" t="s">
        <v>1573</v>
      </c>
      <c r="C422" t="s">
        <v>1597</v>
      </c>
      <c r="D422" t="s">
        <v>1598</v>
      </c>
    </row>
    <row r="423" spans="1:4">
      <c r="A423" s="1071">
        <v>422</v>
      </c>
      <c r="B423" t="s">
        <v>1573</v>
      </c>
      <c r="C423" t="s">
        <v>1599</v>
      </c>
      <c r="D423" t="s">
        <v>1600</v>
      </c>
    </row>
    <row r="424" spans="1:4">
      <c r="A424" s="1071">
        <v>423</v>
      </c>
      <c r="B424" t="s">
        <v>1573</v>
      </c>
      <c r="C424" t="s">
        <v>1601</v>
      </c>
      <c r="D424" t="s">
        <v>1602</v>
      </c>
    </row>
    <row r="425" spans="1:4">
      <c r="A425" s="1071">
        <v>424</v>
      </c>
      <c r="B425" t="s">
        <v>1573</v>
      </c>
      <c r="C425" t="s">
        <v>1248</v>
      </c>
      <c r="D425" t="s">
        <v>1603</v>
      </c>
    </row>
    <row r="426" spans="1:4">
      <c r="A426" s="1071">
        <v>425</v>
      </c>
      <c r="B426" t="s">
        <v>1573</v>
      </c>
      <c r="C426" t="s">
        <v>1604</v>
      </c>
      <c r="D426" t="s">
        <v>1605</v>
      </c>
    </row>
    <row r="427" spans="1:4">
      <c r="A427" s="1071">
        <v>426</v>
      </c>
      <c r="B427" t="s">
        <v>1573</v>
      </c>
      <c r="C427" t="s">
        <v>1606</v>
      </c>
      <c r="D427" t="s">
        <v>1607</v>
      </c>
    </row>
    <row r="428" spans="1:4">
      <c r="A428" s="1071">
        <v>427</v>
      </c>
      <c r="B428" t="s">
        <v>1573</v>
      </c>
      <c r="C428" t="s">
        <v>1608</v>
      </c>
      <c r="D428" t="s">
        <v>1609</v>
      </c>
    </row>
    <row r="429" spans="1:4">
      <c r="A429" s="1071">
        <v>428</v>
      </c>
      <c r="B429" t="s">
        <v>1573</v>
      </c>
      <c r="C429" t="s">
        <v>1610</v>
      </c>
      <c r="D429" t="s">
        <v>1611</v>
      </c>
    </row>
    <row r="430" spans="1:4">
      <c r="A430" s="1071">
        <v>429</v>
      </c>
      <c r="B430" t="s">
        <v>1573</v>
      </c>
      <c r="C430" t="s">
        <v>1612</v>
      </c>
      <c r="D430" t="s">
        <v>1613</v>
      </c>
    </row>
    <row r="431" spans="1:4">
      <c r="A431" s="1071">
        <v>430</v>
      </c>
      <c r="B431" t="s">
        <v>1573</v>
      </c>
      <c r="C431" t="s">
        <v>1614</v>
      </c>
      <c r="D431" t="s">
        <v>1615</v>
      </c>
    </row>
    <row r="432" spans="1:4">
      <c r="A432" s="1071">
        <v>431</v>
      </c>
      <c r="B432" t="s">
        <v>1573</v>
      </c>
      <c r="C432" t="s">
        <v>855</v>
      </c>
      <c r="D432" t="s">
        <v>1616</v>
      </c>
    </row>
    <row r="433" spans="1:4">
      <c r="A433" s="1071">
        <v>432</v>
      </c>
      <c r="B433" t="s">
        <v>1573</v>
      </c>
      <c r="C433" t="s">
        <v>1617</v>
      </c>
      <c r="D433" t="s">
        <v>1618</v>
      </c>
    </row>
    <row r="434" spans="1:4">
      <c r="A434" s="1071">
        <v>433</v>
      </c>
      <c r="B434" t="s">
        <v>1619</v>
      </c>
      <c r="C434" t="s">
        <v>1621</v>
      </c>
      <c r="D434" t="s">
        <v>1622</v>
      </c>
    </row>
    <row r="435" spans="1:4">
      <c r="A435" s="1071">
        <v>434</v>
      </c>
      <c r="B435" t="s">
        <v>1619</v>
      </c>
      <c r="C435" t="s">
        <v>1623</v>
      </c>
      <c r="D435" t="s">
        <v>1624</v>
      </c>
    </row>
    <row r="436" spans="1:4">
      <c r="A436" s="1071">
        <v>435</v>
      </c>
      <c r="B436" t="s">
        <v>1619</v>
      </c>
      <c r="C436" t="s">
        <v>1625</v>
      </c>
      <c r="D436" t="s">
        <v>1626</v>
      </c>
    </row>
    <row r="437" spans="1:4">
      <c r="A437" s="1071">
        <v>436</v>
      </c>
      <c r="B437" t="s">
        <v>1619</v>
      </c>
      <c r="C437" t="s">
        <v>1627</v>
      </c>
      <c r="D437" t="s">
        <v>1628</v>
      </c>
    </row>
    <row r="438" spans="1:4">
      <c r="A438" s="1071">
        <v>437</v>
      </c>
      <c r="B438" t="s">
        <v>1619</v>
      </c>
      <c r="C438" t="s">
        <v>1629</v>
      </c>
      <c r="D438" t="s">
        <v>1630</v>
      </c>
    </row>
    <row r="439" spans="1:4">
      <c r="A439" s="1071">
        <v>438</v>
      </c>
      <c r="B439" t="s">
        <v>1619</v>
      </c>
      <c r="C439" t="s">
        <v>1631</v>
      </c>
      <c r="D439" t="s">
        <v>1632</v>
      </c>
    </row>
    <row r="440" spans="1:4">
      <c r="A440" s="1071">
        <v>439</v>
      </c>
      <c r="B440" t="s">
        <v>1619</v>
      </c>
      <c r="C440" t="s">
        <v>1633</v>
      </c>
      <c r="D440" t="s">
        <v>1634</v>
      </c>
    </row>
    <row r="441" spans="1:4">
      <c r="A441" s="1071">
        <v>440</v>
      </c>
      <c r="B441" t="s">
        <v>1619</v>
      </c>
      <c r="C441" t="s">
        <v>1635</v>
      </c>
      <c r="D441" t="s">
        <v>1636</v>
      </c>
    </row>
    <row r="442" spans="1:4">
      <c r="A442" s="1071">
        <v>441</v>
      </c>
      <c r="B442" t="s">
        <v>1619</v>
      </c>
      <c r="C442" t="s">
        <v>1637</v>
      </c>
      <c r="D442" t="s">
        <v>1638</v>
      </c>
    </row>
    <row r="443" spans="1:4">
      <c r="A443" s="1071">
        <v>442</v>
      </c>
      <c r="B443" t="s">
        <v>1619</v>
      </c>
      <c r="C443" t="s">
        <v>1619</v>
      </c>
      <c r="D443" t="s">
        <v>1620</v>
      </c>
    </row>
    <row r="444" spans="1:4">
      <c r="A444" s="1071">
        <v>443</v>
      </c>
      <c r="B444" t="s">
        <v>1619</v>
      </c>
      <c r="C444" t="s">
        <v>1639</v>
      </c>
      <c r="D444" t="s">
        <v>1640</v>
      </c>
    </row>
    <row r="445" spans="1:4">
      <c r="A445" s="1071">
        <v>444</v>
      </c>
      <c r="B445" t="s">
        <v>1619</v>
      </c>
      <c r="C445" t="s">
        <v>1641</v>
      </c>
      <c r="D445" t="s">
        <v>1642</v>
      </c>
    </row>
    <row r="446" spans="1:4">
      <c r="A446" s="1071">
        <v>445</v>
      </c>
      <c r="B446" t="s">
        <v>1619</v>
      </c>
      <c r="C446" t="s">
        <v>1643</v>
      </c>
      <c r="D446" t="s">
        <v>1644</v>
      </c>
    </row>
    <row r="447" spans="1:4">
      <c r="A447" s="1071">
        <v>446</v>
      </c>
      <c r="B447" t="s">
        <v>1619</v>
      </c>
      <c r="C447" t="s">
        <v>1645</v>
      </c>
      <c r="D447" t="s">
        <v>1646</v>
      </c>
    </row>
    <row r="448" spans="1:4">
      <c r="A448" s="1071">
        <v>447</v>
      </c>
      <c r="B448" t="s">
        <v>1619</v>
      </c>
      <c r="C448" t="s">
        <v>1647</v>
      </c>
      <c r="D448" t="s">
        <v>1648</v>
      </c>
    </row>
    <row r="449" spans="1:4">
      <c r="A449" s="1071">
        <v>448</v>
      </c>
      <c r="B449" t="s">
        <v>1619</v>
      </c>
      <c r="C449" t="s">
        <v>1649</v>
      </c>
      <c r="D449" t="s">
        <v>1650</v>
      </c>
    </row>
    <row r="450" spans="1:4">
      <c r="A450" s="1071">
        <v>449</v>
      </c>
      <c r="B450" t="s">
        <v>1619</v>
      </c>
      <c r="C450" t="s">
        <v>1381</v>
      </c>
      <c r="D450" t="s">
        <v>1651</v>
      </c>
    </row>
    <row r="451" spans="1:4">
      <c r="A451" s="1071">
        <v>450</v>
      </c>
      <c r="B451" t="s">
        <v>1619</v>
      </c>
      <c r="C451" t="s">
        <v>1432</v>
      </c>
      <c r="D451" t="s">
        <v>1652</v>
      </c>
    </row>
    <row r="452" spans="1:4">
      <c r="A452" s="1071">
        <v>451</v>
      </c>
      <c r="B452" t="s">
        <v>1619</v>
      </c>
      <c r="C452" t="s">
        <v>1653</v>
      </c>
      <c r="D452" t="s">
        <v>1654</v>
      </c>
    </row>
    <row r="453" spans="1:4">
      <c r="A453" s="1071">
        <v>452</v>
      </c>
      <c r="B453" t="s">
        <v>1619</v>
      </c>
      <c r="C453" t="s">
        <v>1655</v>
      </c>
      <c r="D453" t="s">
        <v>1656</v>
      </c>
    </row>
    <row r="454" spans="1:4">
      <c r="A454" s="1071">
        <v>453</v>
      </c>
      <c r="B454" t="s">
        <v>1619</v>
      </c>
      <c r="C454" t="s">
        <v>1657</v>
      </c>
      <c r="D454" t="s">
        <v>1658</v>
      </c>
    </row>
    <row r="455" spans="1:4">
      <c r="A455" s="1071">
        <v>454</v>
      </c>
      <c r="B455" t="s">
        <v>1619</v>
      </c>
      <c r="C455" t="s">
        <v>1659</v>
      </c>
      <c r="D455" t="s">
        <v>1660</v>
      </c>
    </row>
    <row r="456" spans="1:4">
      <c r="A456" s="1071">
        <v>455</v>
      </c>
      <c r="B456" t="s">
        <v>1619</v>
      </c>
      <c r="C456" t="s">
        <v>1661</v>
      </c>
      <c r="D456" t="s">
        <v>1662</v>
      </c>
    </row>
    <row r="457" spans="1:4">
      <c r="A457" s="1071">
        <v>456</v>
      </c>
      <c r="B457" t="s">
        <v>1619</v>
      </c>
      <c r="C457" t="s">
        <v>1663</v>
      </c>
      <c r="D457" t="s">
        <v>1664</v>
      </c>
    </row>
    <row r="458" spans="1:4">
      <c r="A458" s="1071">
        <v>457</v>
      </c>
      <c r="B458" t="s">
        <v>1619</v>
      </c>
      <c r="C458" t="s">
        <v>1665</v>
      </c>
      <c r="D458" t="s">
        <v>1666</v>
      </c>
    </row>
    <row r="459" spans="1:4">
      <c r="A459" s="1071">
        <v>458</v>
      </c>
      <c r="B459" t="s">
        <v>1667</v>
      </c>
      <c r="C459" t="s">
        <v>1669</v>
      </c>
      <c r="D459" t="s">
        <v>1670</v>
      </c>
    </row>
    <row r="460" spans="1:4">
      <c r="A460" s="1071">
        <v>459</v>
      </c>
      <c r="B460" t="s">
        <v>1667</v>
      </c>
      <c r="C460" t="s">
        <v>1671</v>
      </c>
      <c r="D460" t="s">
        <v>1672</v>
      </c>
    </row>
    <row r="461" spans="1:4">
      <c r="A461" s="1071">
        <v>460</v>
      </c>
      <c r="B461" t="s">
        <v>1667</v>
      </c>
      <c r="C461" t="s">
        <v>1673</v>
      </c>
      <c r="D461" t="s">
        <v>1674</v>
      </c>
    </row>
    <row r="462" spans="1:4">
      <c r="A462" s="1071">
        <v>461</v>
      </c>
      <c r="B462" t="s">
        <v>1667</v>
      </c>
      <c r="C462" t="s">
        <v>1675</v>
      </c>
      <c r="D462" t="s">
        <v>1676</v>
      </c>
    </row>
    <row r="463" spans="1:4">
      <c r="A463" s="1071">
        <v>462</v>
      </c>
      <c r="B463" t="s">
        <v>1667</v>
      </c>
      <c r="C463" t="s">
        <v>1677</v>
      </c>
      <c r="D463" t="s">
        <v>1678</v>
      </c>
    </row>
    <row r="464" spans="1:4">
      <c r="A464" s="1071">
        <v>463</v>
      </c>
      <c r="B464" t="s">
        <v>1667</v>
      </c>
      <c r="C464" t="s">
        <v>1667</v>
      </c>
      <c r="D464" t="s">
        <v>1668</v>
      </c>
    </row>
    <row r="465" spans="1:4">
      <c r="A465" s="1071">
        <v>464</v>
      </c>
      <c r="B465" t="s">
        <v>1667</v>
      </c>
      <c r="C465" t="s">
        <v>1679</v>
      </c>
      <c r="D465" t="s">
        <v>1680</v>
      </c>
    </row>
    <row r="466" spans="1:4">
      <c r="A466" s="1071">
        <v>465</v>
      </c>
      <c r="B466" t="s">
        <v>1667</v>
      </c>
      <c r="C466" t="s">
        <v>1681</v>
      </c>
      <c r="D466" t="s">
        <v>1682</v>
      </c>
    </row>
    <row r="467" spans="1:4">
      <c r="A467" s="1071">
        <v>466</v>
      </c>
      <c r="B467" t="s">
        <v>1667</v>
      </c>
      <c r="C467" t="s">
        <v>1683</v>
      </c>
      <c r="D467" t="s">
        <v>1684</v>
      </c>
    </row>
    <row r="468" spans="1:4">
      <c r="A468" s="1071">
        <v>467</v>
      </c>
      <c r="B468" t="s">
        <v>1667</v>
      </c>
      <c r="C468" t="s">
        <v>1685</v>
      </c>
      <c r="D468" t="s">
        <v>1686</v>
      </c>
    </row>
    <row r="469" spans="1:4">
      <c r="A469" s="1071">
        <v>468</v>
      </c>
      <c r="B469" t="s">
        <v>1667</v>
      </c>
      <c r="C469" t="s">
        <v>1687</v>
      </c>
      <c r="D469" t="s">
        <v>1688</v>
      </c>
    </row>
    <row r="470" spans="1:4">
      <c r="A470" s="1071">
        <v>469</v>
      </c>
      <c r="B470" t="s">
        <v>1667</v>
      </c>
      <c r="C470" t="s">
        <v>1689</v>
      </c>
      <c r="D470" t="s">
        <v>1690</v>
      </c>
    </row>
    <row r="471" spans="1:4">
      <c r="A471" s="1071">
        <v>470</v>
      </c>
      <c r="B471" t="s">
        <v>1667</v>
      </c>
      <c r="C471" t="s">
        <v>1691</v>
      </c>
      <c r="D471" t="s">
        <v>1692</v>
      </c>
    </row>
    <row r="472" spans="1:4">
      <c r="A472" s="1071">
        <v>471</v>
      </c>
      <c r="B472" t="s">
        <v>1667</v>
      </c>
      <c r="C472" t="s">
        <v>1693</v>
      </c>
      <c r="D472" t="s">
        <v>1694</v>
      </c>
    </row>
    <row r="473" spans="1:4">
      <c r="A473" s="1071">
        <v>472</v>
      </c>
      <c r="B473" t="s">
        <v>1667</v>
      </c>
      <c r="C473" t="s">
        <v>1695</v>
      </c>
      <c r="D473" t="s">
        <v>1696</v>
      </c>
    </row>
    <row r="474" spans="1:4">
      <c r="A474" s="1071">
        <v>473</v>
      </c>
      <c r="B474" t="s">
        <v>1667</v>
      </c>
      <c r="C474" t="s">
        <v>1697</v>
      </c>
      <c r="D474" t="s">
        <v>1698</v>
      </c>
    </row>
    <row r="475" spans="1:4">
      <c r="A475" s="1071">
        <v>474</v>
      </c>
      <c r="B475" t="s">
        <v>1667</v>
      </c>
      <c r="C475" t="s">
        <v>1699</v>
      </c>
      <c r="D475" t="s">
        <v>1700</v>
      </c>
    </row>
    <row r="476" spans="1:4">
      <c r="A476" s="1071">
        <v>475</v>
      </c>
      <c r="B476" t="s">
        <v>1667</v>
      </c>
      <c r="C476" t="s">
        <v>1701</v>
      </c>
      <c r="D476" t="s">
        <v>1702</v>
      </c>
    </row>
    <row r="477" spans="1:4">
      <c r="A477" s="1071">
        <v>476</v>
      </c>
      <c r="B477" t="s">
        <v>1703</v>
      </c>
      <c r="C477" t="s">
        <v>817</v>
      </c>
      <c r="D477" t="s">
        <v>1705</v>
      </c>
    </row>
    <row r="478" spans="1:4">
      <c r="A478" s="1071">
        <v>477</v>
      </c>
      <c r="B478" t="s">
        <v>1703</v>
      </c>
      <c r="C478" t="s">
        <v>1706</v>
      </c>
      <c r="D478" t="s">
        <v>1707</v>
      </c>
    </row>
    <row r="479" spans="1:4">
      <c r="A479" s="1071">
        <v>478</v>
      </c>
      <c r="B479" t="s">
        <v>1703</v>
      </c>
      <c r="C479" t="s">
        <v>1708</v>
      </c>
      <c r="D479" t="s">
        <v>1709</v>
      </c>
    </row>
    <row r="480" spans="1:4">
      <c r="A480" s="1071">
        <v>479</v>
      </c>
      <c r="B480" t="s">
        <v>1703</v>
      </c>
      <c r="C480" t="s">
        <v>1710</v>
      </c>
      <c r="D480" t="s">
        <v>1711</v>
      </c>
    </row>
    <row r="481" spans="1:4">
      <c r="A481" s="1071">
        <v>480</v>
      </c>
      <c r="B481" t="s">
        <v>1703</v>
      </c>
      <c r="C481" t="s">
        <v>1712</v>
      </c>
      <c r="D481" t="s">
        <v>1713</v>
      </c>
    </row>
    <row r="482" spans="1:4">
      <c r="A482" s="1071">
        <v>481</v>
      </c>
      <c r="B482" t="s">
        <v>1703</v>
      </c>
      <c r="C482" t="s">
        <v>1714</v>
      </c>
      <c r="D482" t="s">
        <v>1715</v>
      </c>
    </row>
    <row r="483" spans="1:4">
      <c r="A483" s="1071">
        <v>482</v>
      </c>
      <c r="B483" t="s">
        <v>1703</v>
      </c>
      <c r="C483" t="s">
        <v>1703</v>
      </c>
      <c r="D483" t="s">
        <v>1704</v>
      </c>
    </row>
    <row r="484" spans="1:4">
      <c r="A484" s="1071">
        <v>483</v>
      </c>
      <c r="B484" t="s">
        <v>1703</v>
      </c>
      <c r="C484" t="s">
        <v>1716</v>
      </c>
      <c r="D484" t="s">
        <v>1717</v>
      </c>
    </row>
    <row r="485" spans="1:4">
      <c r="A485" s="1071">
        <v>484</v>
      </c>
      <c r="B485" t="s">
        <v>1703</v>
      </c>
      <c r="C485" t="s">
        <v>1718</v>
      </c>
      <c r="D485" t="s">
        <v>1719</v>
      </c>
    </row>
    <row r="486" spans="1:4">
      <c r="A486" s="1071">
        <v>485</v>
      </c>
      <c r="B486" t="s">
        <v>1703</v>
      </c>
      <c r="C486" t="s">
        <v>1720</v>
      </c>
      <c r="D486" t="s">
        <v>1721</v>
      </c>
    </row>
    <row r="487" spans="1:4">
      <c r="A487" s="1071">
        <v>486</v>
      </c>
      <c r="B487" t="s">
        <v>1703</v>
      </c>
      <c r="C487" t="s">
        <v>1722</v>
      </c>
      <c r="D487" t="s">
        <v>1723</v>
      </c>
    </row>
    <row r="488" spans="1:4">
      <c r="A488" s="1071">
        <v>487</v>
      </c>
      <c r="B488" t="s">
        <v>1703</v>
      </c>
      <c r="C488" t="s">
        <v>1724</v>
      </c>
      <c r="D488" t="s">
        <v>1725</v>
      </c>
    </row>
    <row r="489" spans="1:4">
      <c r="A489" s="1071">
        <v>488</v>
      </c>
      <c r="B489" t="s">
        <v>1703</v>
      </c>
      <c r="C489" t="s">
        <v>1726</v>
      </c>
      <c r="D489" t="s">
        <v>1727</v>
      </c>
    </row>
    <row r="490" spans="1:4">
      <c r="A490" s="1071">
        <v>489</v>
      </c>
      <c r="B490" t="s">
        <v>1703</v>
      </c>
      <c r="C490" t="s">
        <v>1728</v>
      </c>
      <c r="D490" t="s">
        <v>1729</v>
      </c>
    </row>
    <row r="491" spans="1:4">
      <c r="A491" s="1071">
        <v>490</v>
      </c>
      <c r="B491" t="s">
        <v>1703</v>
      </c>
      <c r="C491" t="s">
        <v>1730</v>
      </c>
      <c r="D491" t="s">
        <v>1731</v>
      </c>
    </row>
    <row r="492" spans="1:4">
      <c r="A492" s="1071">
        <v>491</v>
      </c>
      <c r="B492" t="s">
        <v>1703</v>
      </c>
      <c r="C492" t="s">
        <v>1732</v>
      </c>
      <c r="D492" t="s">
        <v>1733</v>
      </c>
    </row>
    <row r="493" spans="1:4">
      <c r="A493" s="1071">
        <v>492</v>
      </c>
      <c r="B493" t="s">
        <v>1703</v>
      </c>
      <c r="C493" t="s">
        <v>1734</v>
      </c>
      <c r="D493" t="s">
        <v>1735</v>
      </c>
    </row>
    <row r="494" spans="1:4">
      <c r="A494" s="1071">
        <v>493</v>
      </c>
      <c r="B494" t="s">
        <v>1703</v>
      </c>
      <c r="C494" t="s">
        <v>1736</v>
      </c>
      <c r="D494" t="s">
        <v>1737</v>
      </c>
    </row>
    <row r="495" spans="1:4">
      <c r="A495" s="1071">
        <v>494</v>
      </c>
      <c r="B495" t="s">
        <v>1703</v>
      </c>
      <c r="C495" t="s">
        <v>1738</v>
      </c>
      <c r="D495" t="s">
        <v>1739</v>
      </c>
    </row>
    <row r="496" spans="1:4">
      <c r="A496" s="1071">
        <v>495</v>
      </c>
      <c r="B496" t="s">
        <v>1703</v>
      </c>
      <c r="C496" t="s">
        <v>1740</v>
      </c>
      <c r="D496" t="s">
        <v>1741</v>
      </c>
    </row>
    <row r="497" spans="1:4">
      <c r="A497" s="1071">
        <v>496</v>
      </c>
      <c r="B497" t="s">
        <v>1703</v>
      </c>
      <c r="C497" t="s">
        <v>1742</v>
      </c>
      <c r="D497" t="s">
        <v>1743</v>
      </c>
    </row>
    <row r="498" spans="1:4">
      <c r="A498" s="1071">
        <v>497</v>
      </c>
      <c r="B498" t="s">
        <v>1744</v>
      </c>
      <c r="C498" t="s">
        <v>1746</v>
      </c>
      <c r="D498" t="s">
        <v>1747</v>
      </c>
    </row>
    <row r="499" spans="1:4">
      <c r="A499" s="1071">
        <v>498</v>
      </c>
      <c r="B499" t="s">
        <v>1744</v>
      </c>
      <c r="C499" t="s">
        <v>1748</v>
      </c>
      <c r="D499" t="s">
        <v>1749</v>
      </c>
    </row>
    <row r="500" spans="1:4">
      <c r="A500" s="1071">
        <v>499</v>
      </c>
      <c r="B500" t="s">
        <v>1744</v>
      </c>
      <c r="C500" t="s">
        <v>1750</v>
      </c>
      <c r="D500" t="s">
        <v>1751</v>
      </c>
    </row>
    <row r="501" spans="1:4">
      <c r="A501" s="1071">
        <v>500</v>
      </c>
      <c r="B501" t="s">
        <v>1744</v>
      </c>
      <c r="C501" t="s">
        <v>1752</v>
      </c>
      <c r="D501" t="s">
        <v>1753</v>
      </c>
    </row>
    <row r="502" spans="1:4">
      <c r="A502" s="1071">
        <v>501</v>
      </c>
      <c r="B502" t="s">
        <v>1744</v>
      </c>
      <c r="C502" t="s">
        <v>1754</v>
      </c>
      <c r="D502" t="s">
        <v>1755</v>
      </c>
    </row>
    <row r="503" spans="1:4">
      <c r="A503" s="1071">
        <v>502</v>
      </c>
      <c r="B503" t="s">
        <v>1744</v>
      </c>
      <c r="C503" t="s">
        <v>1756</v>
      </c>
      <c r="D503" t="s">
        <v>1757</v>
      </c>
    </row>
    <row r="504" spans="1:4">
      <c r="A504" s="1071">
        <v>503</v>
      </c>
      <c r="B504" t="s">
        <v>1744</v>
      </c>
      <c r="C504" t="s">
        <v>1758</v>
      </c>
      <c r="D504" t="s">
        <v>1759</v>
      </c>
    </row>
    <row r="505" spans="1:4">
      <c r="A505" s="1071">
        <v>504</v>
      </c>
      <c r="B505" t="s">
        <v>1744</v>
      </c>
      <c r="C505" t="s">
        <v>1018</v>
      </c>
      <c r="D505" t="s">
        <v>1760</v>
      </c>
    </row>
    <row r="506" spans="1:4">
      <c r="A506" s="1071">
        <v>505</v>
      </c>
      <c r="B506" t="s">
        <v>1744</v>
      </c>
      <c r="C506" t="s">
        <v>1744</v>
      </c>
      <c r="D506" t="s">
        <v>1745</v>
      </c>
    </row>
    <row r="507" spans="1:4">
      <c r="A507" s="1071">
        <v>506</v>
      </c>
      <c r="B507" t="s">
        <v>1744</v>
      </c>
      <c r="C507" t="s">
        <v>1761</v>
      </c>
      <c r="D507" t="s">
        <v>1762</v>
      </c>
    </row>
    <row r="508" spans="1:4">
      <c r="A508" s="1071">
        <v>507</v>
      </c>
      <c r="B508" t="s">
        <v>1744</v>
      </c>
      <c r="C508" t="s">
        <v>1763</v>
      </c>
      <c r="D508" t="s">
        <v>1764</v>
      </c>
    </row>
    <row r="509" spans="1:4">
      <c r="A509" s="1071">
        <v>508</v>
      </c>
      <c r="B509" t="s">
        <v>1744</v>
      </c>
      <c r="C509" t="s">
        <v>1765</v>
      </c>
      <c r="D509" t="s">
        <v>1766</v>
      </c>
    </row>
    <row r="510" spans="1:4">
      <c r="A510" s="1071">
        <v>509</v>
      </c>
      <c r="B510" t="s">
        <v>1744</v>
      </c>
      <c r="C510" t="s">
        <v>1767</v>
      </c>
      <c r="D510" t="s">
        <v>1768</v>
      </c>
    </row>
    <row r="511" spans="1:4">
      <c r="A511" s="1071">
        <v>510</v>
      </c>
      <c r="B511" t="s">
        <v>1744</v>
      </c>
      <c r="C511" t="s">
        <v>1769</v>
      </c>
      <c r="D511" t="s">
        <v>1770</v>
      </c>
    </row>
    <row r="512" spans="1:4">
      <c r="A512" s="1071">
        <v>511</v>
      </c>
      <c r="B512" t="s">
        <v>1744</v>
      </c>
      <c r="C512" t="s">
        <v>1771</v>
      </c>
      <c r="D512" t="s">
        <v>1772</v>
      </c>
    </row>
    <row r="513" spans="1:4">
      <c r="A513" s="1071">
        <v>512</v>
      </c>
      <c r="B513" t="s">
        <v>1744</v>
      </c>
      <c r="C513" t="s">
        <v>1773</v>
      </c>
      <c r="D513" t="s">
        <v>1774</v>
      </c>
    </row>
    <row r="514" spans="1:4">
      <c r="A514" s="1071">
        <v>513</v>
      </c>
      <c r="B514" t="s">
        <v>1744</v>
      </c>
      <c r="C514" t="s">
        <v>1775</v>
      </c>
      <c r="D514" t="s">
        <v>1776</v>
      </c>
    </row>
    <row r="515" spans="1:4">
      <c r="A515" s="1071">
        <v>514</v>
      </c>
      <c r="B515" t="s">
        <v>1744</v>
      </c>
      <c r="C515" t="s">
        <v>1777</v>
      </c>
      <c r="D515" t="s">
        <v>1778</v>
      </c>
    </row>
    <row r="516" spans="1:4">
      <c r="A516" s="1071">
        <v>515</v>
      </c>
      <c r="B516" t="s">
        <v>1744</v>
      </c>
      <c r="C516" t="s">
        <v>1779</v>
      </c>
      <c r="D516" t="s">
        <v>1780</v>
      </c>
    </row>
    <row r="517" spans="1:4">
      <c r="A517" s="1071">
        <v>516</v>
      </c>
      <c r="B517" t="s">
        <v>1744</v>
      </c>
      <c r="C517" t="s">
        <v>1781</v>
      </c>
      <c r="D517" t="s">
        <v>1782</v>
      </c>
    </row>
    <row r="518" spans="1:4">
      <c r="A518" s="1071">
        <v>517</v>
      </c>
      <c r="B518" t="s">
        <v>1744</v>
      </c>
      <c r="C518" t="s">
        <v>1783</v>
      </c>
      <c r="D518" t="s">
        <v>1784</v>
      </c>
    </row>
    <row r="519" spans="1:4">
      <c r="A519" s="1071">
        <v>518</v>
      </c>
      <c r="B519" t="s">
        <v>1744</v>
      </c>
      <c r="C519" t="s">
        <v>1785</v>
      </c>
      <c r="D519" t="s">
        <v>1786</v>
      </c>
    </row>
    <row r="520" spans="1:4">
      <c r="A520" s="1071">
        <v>519</v>
      </c>
      <c r="B520" t="s">
        <v>1744</v>
      </c>
      <c r="C520" t="s">
        <v>1787</v>
      </c>
      <c r="D520" t="s">
        <v>1788</v>
      </c>
    </row>
    <row r="521" spans="1:4">
      <c r="A521" s="1071">
        <v>520</v>
      </c>
      <c r="B521" t="s">
        <v>1744</v>
      </c>
      <c r="C521" t="s">
        <v>1789</v>
      </c>
      <c r="D521" t="s">
        <v>1790</v>
      </c>
    </row>
    <row r="522" spans="1:4">
      <c r="A522" s="1071">
        <v>521</v>
      </c>
      <c r="B522" t="s">
        <v>1744</v>
      </c>
      <c r="C522" t="s">
        <v>1791</v>
      </c>
      <c r="D522" t="s">
        <v>1792</v>
      </c>
    </row>
    <row r="523" spans="1:4">
      <c r="A523" s="1071">
        <v>522</v>
      </c>
      <c r="B523" t="s">
        <v>1744</v>
      </c>
      <c r="C523" t="s">
        <v>1793</v>
      </c>
      <c r="D523" t="s">
        <v>1794</v>
      </c>
    </row>
    <row r="524" spans="1:4">
      <c r="A524" s="1071">
        <v>523</v>
      </c>
      <c r="B524" t="s">
        <v>1744</v>
      </c>
      <c r="C524" t="s">
        <v>1795</v>
      </c>
      <c r="D524" t="s">
        <v>1796</v>
      </c>
    </row>
    <row r="525" spans="1:4">
      <c r="A525" s="1071">
        <v>524</v>
      </c>
      <c r="B525" t="s">
        <v>1744</v>
      </c>
      <c r="C525" t="s">
        <v>1797</v>
      </c>
      <c r="D525" t="s">
        <v>1798</v>
      </c>
    </row>
    <row r="526" spans="1:4">
      <c r="A526" s="1071">
        <v>525</v>
      </c>
      <c r="B526" t="s">
        <v>1744</v>
      </c>
      <c r="C526" t="s">
        <v>1799</v>
      </c>
      <c r="D526" t="s">
        <v>1800</v>
      </c>
    </row>
    <row r="527" spans="1:4">
      <c r="A527" s="1071">
        <v>526</v>
      </c>
      <c r="B527" t="s">
        <v>1744</v>
      </c>
      <c r="C527" t="s">
        <v>1801</v>
      </c>
      <c r="D527" t="s">
        <v>1802</v>
      </c>
    </row>
    <row r="528" spans="1:4">
      <c r="A528" s="1071">
        <v>527</v>
      </c>
      <c r="B528" t="s">
        <v>1744</v>
      </c>
      <c r="C528" t="s">
        <v>1803</v>
      </c>
      <c r="D528" t="s">
        <v>1804</v>
      </c>
    </row>
    <row r="529" spans="1:4">
      <c r="A529" s="1071">
        <v>528</v>
      </c>
      <c r="B529" t="s">
        <v>1805</v>
      </c>
      <c r="C529" t="s">
        <v>1234</v>
      </c>
      <c r="D529" t="s">
        <v>1807</v>
      </c>
    </row>
    <row r="530" spans="1:4">
      <c r="A530" s="1071">
        <v>529</v>
      </c>
      <c r="B530" t="s">
        <v>1805</v>
      </c>
      <c r="C530" t="s">
        <v>1808</v>
      </c>
      <c r="D530" t="s">
        <v>1809</v>
      </c>
    </row>
    <row r="531" spans="1:4">
      <c r="A531" s="1071">
        <v>530</v>
      </c>
      <c r="B531" t="s">
        <v>1805</v>
      </c>
      <c r="C531" t="s">
        <v>1810</v>
      </c>
      <c r="D531" t="s">
        <v>1811</v>
      </c>
    </row>
    <row r="532" spans="1:4">
      <c r="A532" s="1071">
        <v>531</v>
      </c>
      <c r="B532" t="s">
        <v>1805</v>
      </c>
      <c r="C532" t="s">
        <v>1812</v>
      </c>
      <c r="D532" t="s">
        <v>1813</v>
      </c>
    </row>
    <row r="533" spans="1:4">
      <c r="A533" s="1071">
        <v>532</v>
      </c>
      <c r="B533" t="s">
        <v>1805</v>
      </c>
      <c r="C533" t="s">
        <v>1814</v>
      </c>
      <c r="D533" t="s">
        <v>1815</v>
      </c>
    </row>
    <row r="534" spans="1:4">
      <c r="A534" s="1071">
        <v>533</v>
      </c>
      <c r="B534" t="s">
        <v>1805</v>
      </c>
      <c r="C534" t="s">
        <v>1816</v>
      </c>
      <c r="D534" t="s">
        <v>1817</v>
      </c>
    </row>
    <row r="535" spans="1:4">
      <c r="A535" s="1071">
        <v>534</v>
      </c>
      <c r="B535" t="s">
        <v>1805</v>
      </c>
      <c r="C535" t="s">
        <v>1818</v>
      </c>
      <c r="D535" t="s">
        <v>1819</v>
      </c>
    </row>
    <row r="536" spans="1:4">
      <c r="A536" s="1071">
        <v>535</v>
      </c>
      <c r="B536" t="s">
        <v>1805</v>
      </c>
      <c r="C536" t="s">
        <v>1820</v>
      </c>
      <c r="D536" t="s">
        <v>1821</v>
      </c>
    </row>
    <row r="537" spans="1:4">
      <c r="A537" s="1071">
        <v>536</v>
      </c>
      <c r="B537" t="s">
        <v>1805</v>
      </c>
      <c r="C537" t="s">
        <v>1822</v>
      </c>
      <c r="D537" t="s">
        <v>1823</v>
      </c>
    </row>
    <row r="538" spans="1:4">
      <c r="A538" s="1071">
        <v>537</v>
      </c>
      <c r="B538" t="s">
        <v>1805</v>
      </c>
      <c r="C538" t="s">
        <v>1805</v>
      </c>
      <c r="D538" t="s">
        <v>1806</v>
      </c>
    </row>
    <row r="539" spans="1:4">
      <c r="A539" s="1071">
        <v>538</v>
      </c>
      <c r="B539" t="s">
        <v>1805</v>
      </c>
      <c r="C539" t="s">
        <v>1824</v>
      </c>
      <c r="D539" t="s">
        <v>1825</v>
      </c>
    </row>
    <row r="540" spans="1:4">
      <c r="A540" s="1071">
        <v>539</v>
      </c>
      <c r="B540" t="s">
        <v>1805</v>
      </c>
      <c r="C540" t="s">
        <v>1826</v>
      </c>
      <c r="D540" t="s">
        <v>1827</v>
      </c>
    </row>
    <row r="541" spans="1:4">
      <c r="A541" s="1071">
        <v>540</v>
      </c>
      <c r="B541" t="s">
        <v>1805</v>
      </c>
      <c r="C541" t="s">
        <v>1828</v>
      </c>
      <c r="D541" t="s">
        <v>1829</v>
      </c>
    </row>
    <row r="542" spans="1:4">
      <c r="A542" s="1071">
        <v>541</v>
      </c>
      <c r="B542" t="s">
        <v>1805</v>
      </c>
      <c r="C542" t="s">
        <v>1830</v>
      </c>
      <c r="D542" t="s">
        <v>1831</v>
      </c>
    </row>
    <row r="543" spans="1:4">
      <c r="A543" s="1071">
        <v>542</v>
      </c>
      <c r="B543" t="s">
        <v>1805</v>
      </c>
      <c r="C543" t="s">
        <v>1832</v>
      </c>
      <c r="D543" t="s">
        <v>1833</v>
      </c>
    </row>
    <row r="544" spans="1:4">
      <c r="A544" s="1071">
        <v>543</v>
      </c>
      <c r="B544" t="s">
        <v>1805</v>
      </c>
      <c r="C544" t="s">
        <v>1834</v>
      </c>
      <c r="D544" t="s">
        <v>1835</v>
      </c>
    </row>
    <row r="545" spans="1:4">
      <c r="A545" s="1071">
        <v>544</v>
      </c>
      <c r="B545" t="s">
        <v>1805</v>
      </c>
      <c r="C545" t="s">
        <v>1836</v>
      </c>
      <c r="D545" t="s">
        <v>1837</v>
      </c>
    </row>
    <row r="546" spans="1:4">
      <c r="A546" s="1071">
        <v>545</v>
      </c>
      <c r="B546" t="s">
        <v>1805</v>
      </c>
      <c r="C546" t="s">
        <v>1838</v>
      </c>
      <c r="D546" t="s">
        <v>1839</v>
      </c>
    </row>
    <row r="547" spans="1:4">
      <c r="A547" s="1071">
        <v>546</v>
      </c>
      <c r="B547" t="s">
        <v>1805</v>
      </c>
      <c r="C547" t="s">
        <v>1840</v>
      </c>
      <c r="D547" t="s">
        <v>1841</v>
      </c>
    </row>
    <row r="548" spans="1:4">
      <c r="A548" s="1071">
        <v>547</v>
      </c>
      <c r="B548" t="s">
        <v>1805</v>
      </c>
      <c r="C548" t="s">
        <v>1842</v>
      </c>
      <c r="D548" t="s">
        <v>1843</v>
      </c>
    </row>
    <row r="549" spans="1:4">
      <c r="A549" s="1071">
        <v>548</v>
      </c>
      <c r="B549" t="s">
        <v>1805</v>
      </c>
      <c r="C549" t="s">
        <v>1844</v>
      </c>
      <c r="D549" t="s">
        <v>1845</v>
      </c>
    </row>
    <row r="550" spans="1:4">
      <c r="A550" s="1071">
        <v>549</v>
      </c>
      <c r="B550" t="s">
        <v>1805</v>
      </c>
      <c r="C550" t="s">
        <v>1846</v>
      </c>
      <c r="D550" t="s">
        <v>1847</v>
      </c>
    </row>
    <row r="551" spans="1:4">
      <c r="A551" s="1071">
        <v>550</v>
      </c>
      <c r="B551" t="s">
        <v>1805</v>
      </c>
      <c r="C551" t="s">
        <v>1848</v>
      </c>
      <c r="D551" t="s">
        <v>1849</v>
      </c>
    </row>
    <row r="552" spans="1:4">
      <c r="A552" s="1071">
        <v>551</v>
      </c>
      <c r="B552" t="s">
        <v>1805</v>
      </c>
      <c r="C552" t="s">
        <v>1850</v>
      </c>
      <c r="D552" t="s">
        <v>1851</v>
      </c>
    </row>
    <row r="553" spans="1:4">
      <c r="A553" s="1071">
        <v>552</v>
      </c>
      <c r="B553" t="s">
        <v>1805</v>
      </c>
      <c r="C553" t="s">
        <v>1852</v>
      </c>
      <c r="D553" t="s">
        <v>1853</v>
      </c>
    </row>
    <row r="554" spans="1:4">
      <c r="A554" s="1071">
        <v>553</v>
      </c>
      <c r="B554" t="s">
        <v>1854</v>
      </c>
      <c r="C554" t="s">
        <v>1856</v>
      </c>
      <c r="D554" t="s">
        <v>1857</v>
      </c>
    </row>
    <row r="555" spans="1:4">
      <c r="A555" s="1071">
        <v>554</v>
      </c>
      <c r="B555" t="s">
        <v>1854</v>
      </c>
      <c r="C555" t="s">
        <v>1858</v>
      </c>
      <c r="D555" t="s">
        <v>1859</v>
      </c>
    </row>
    <row r="556" spans="1:4">
      <c r="A556" s="1071">
        <v>555</v>
      </c>
      <c r="B556" t="s">
        <v>1854</v>
      </c>
      <c r="C556" t="s">
        <v>1860</v>
      </c>
      <c r="D556" t="s">
        <v>1861</v>
      </c>
    </row>
    <row r="557" spans="1:4">
      <c r="A557" s="1071">
        <v>556</v>
      </c>
      <c r="B557" t="s">
        <v>1854</v>
      </c>
      <c r="C557" t="s">
        <v>1314</v>
      </c>
      <c r="D557" t="s">
        <v>1862</v>
      </c>
    </row>
    <row r="558" spans="1:4">
      <c r="A558" s="1071">
        <v>557</v>
      </c>
      <c r="B558" t="s">
        <v>1854</v>
      </c>
      <c r="C558" t="s">
        <v>1863</v>
      </c>
      <c r="D558" t="s">
        <v>1864</v>
      </c>
    </row>
    <row r="559" spans="1:4">
      <c r="A559" s="1071">
        <v>558</v>
      </c>
      <c r="B559" t="s">
        <v>1854</v>
      </c>
      <c r="C559" t="s">
        <v>1865</v>
      </c>
      <c r="D559" t="s">
        <v>1866</v>
      </c>
    </row>
    <row r="560" spans="1:4">
      <c r="A560" s="1071">
        <v>559</v>
      </c>
      <c r="B560" t="s">
        <v>1854</v>
      </c>
      <c r="C560" t="s">
        <v>1867</v>
      </c>
      <c r="D560" t="s">
        <v>1868</v>
      </c>
    </row>
    <row r="561" spans="1:4">
      <c r="A561" s="1071">
        <v>560</v>
      </c>
      <c r="B561" t="s">
        <v>1854</v>
      </c>
      <c r="C561" t="s">
        <v>1869</v>
      </c>
      <c r="D561" t="s">
        <v>1870</v>
      </c>
    </row>
    <row r="562" spans="1:4">
      <c r="A562" s="1071">
        <v>561</v>
      </c>
      <c r="B562" t="s">
        <v>1854</v>
      </c>
      <c r="C562" t="s">
        <v>1871</v>
      </c>
      <c r="D562" t="s">
        <v>1872</v>
      </c>
    </row>
    <row r="563" spans="1:4">
      <c r="A563" s="1071">
        <v>562</v>
      </c>
      <c r="B563" t="s">
        <v>1854</v>
      </c>
      <c r="C563" t="s">
        <v>1854</v>
      </c>
      <c r="D563" t="s">
        <v>1855</v>
      </c>
    </row>
    <row r="564" spans="1:4">
      <c r="A564" s="1071">
        <v>563</v>
      </c>
      <c r="B564" t="s">
        <v>1854</v>
      </c>
      <c r="C564" t="s">
        <v>1873</v>
      </c>
      <c r="D564" t="s">
        <v>1874</v>
      </c>
    </row>
    <row r="565" spans="1:4">
      <c r="A565" s="1071">
        <v>564</v>
      </c>
      <c r="B565" t="s">
        <v>1854</v>
      </c>
      <c r="C565" t="s">
        <v>1875</v>
      </c>
      <c r="D565" t="s">
        <v>1876</v>
      </c>
    </row>
    <row r="566" spans="1:4">
      <c r="A566" s="1071">
        <v>565</v>
      </c>
      <c r="B566" t="s">
        <v>1854</v>
      </c>
      <c r="C566" t="s">
        <v>1877</v>
      </c>
      <c r="D566" t="s">
        <v>1878</v>
      </c>
    </row>
    <row r="567" spans="1:4">
      <c r="A567" s="1071">
        <v>566</v>
      </c>
      <c r="B567" t="s">
        <v>1854</v>
      </c>
      <c r="C567" t="s">
        <v>1879</v>
      </c>
      <c r="D567" t="s">
        <v>1880</v>
      </c>
    </row>
    <row r="568" spans="1:4">
      <c r="A568" s="1071">
        <v>567</v>
      </c>
      <c r="B568" t="s">
        <v>1854</v>
      </c>
      <c r="C568" t="s">
        <v>1881</v>
      </c>
      <c r="D568" t="s">
        <v>1882</v>
      </c>
    </row>
    <row r="569" spans="1:4">
      <c r="A569" s="1071">
        <v>568</v>
      </c>
      <c r="B569" t="s">
        <v>1854</v>
      </c>
      <c r="C569" t="s">
        <v>1883</v>
      </c>
      <c r="D569" t="s">
        <v>1884</v>
      </c>
    </row>
    <row r="570" spans="1:4">
      <c r="A570" s="1071">
        <v>569</v>
      </c>
      <c r="B570" t="s">
        <v>1854</v>
      </c>
      <c r="C570" t="s">
        <v>1885</v>
      </c>
      <c r="D570" t="s">
        <v>1886</v>
      </c>
    </row>
    <row r="571" spans="1:4">
      <c r="A571" s="1071">
        <v>570</v>
      </c>
      <c r="B571" t="s">
        <v>1854</v>
      </c>
      <c r="C571" t="s">
        <v>1887</v>
      </c>
      <c r="D571" t="s">
        <v>1888</v>
      </c>
    </row>
    <row r="572" spans="1:4">
      <c r="A572" s="1071">
        <v>571</v>
      </c>
      <c r="B572" t="s">
        <v>1854</v>
      </c>
      <c r="C572" t="s">
        <v>1889</v>
      </c>
      <c r="D572" t="s">
        <v>1890</v>
      </c>
    </row>
    <row r="573" spans="1:4">
      <c r="A573" s="1071">
        <v>572</v>
      </c>
      <c r="B573" t="s">
        <v>1854</v>
      </c>
      <c r="C573" t="s">
        <v>1891</v>
      </c>
      <c r="D573" t="s">
        <v>1892</v>
      </c>
    </row>
    <row r="574" spans="1:4">
      <c r="A574" s="1071">
        <v>573</v>
      </c>
      <c r="B574" t="s">
        <v>1854</v>
      </c>
      <c r="C574" t="s">
        <v>1893</v>
      </c>
      <c r="D574" t="s">
        <v>1894</v>
      </c>
    </row>
    <row r="575" spans="1:4">
      <c r="A575" s="1071">
        <v>574</v>
      </c>
      <c r="B575" t="s">
        <v>1854</v>
      </c>
      <c r="C575" t="s">
        <v>1895</v>
      </c>
      <c r="D575" t="s">
        <v>1896</v>
      </c>
    </row>
    <row r="576" spans="1:4">
      <c r="A576" s="1071">
        <v>575</v>
      </c>
      <c r="B576" t="s">
        <v>1854</v>
      </c>
      <c r="C576" t="s">
        <v>1897</v>
      </c>
      <c r="D576" t="s">
        <v>1898</v>
      </c>
    </row>
    <row r="577" spans="1:4">
      <c r="A577" s="1071">
        <v>576</v>
      </c>
      <c r="B577" t="s">
        <v>1854</v>
      </c>
      <c r="C577" t="s">
        <v>1899</v>
      </c>
      <c r="D577" t="s">
        <v>1900</v>
      </c>
    </row>
    <row r="578" spans="1:4">
      <c r="A578" s="1071">
        <v>577</v>
      </c>
      <c r="B578" t="s">
        <v>1854</v>
      </c>
      <c r="C578" t="s">
        <v>1901</v>
      </c>
      <c r="D578" t="s">
        <v>1902</v>
      </c>
    </row>
    <row r="579" spans="1:4">
      <c r="A579" s="1071">
        <v>578</v>
      </c>
      <c r="B579" t="s">
        <v>1854</v>
      </c>
      <c r="C579" t="s">
        <v>1903</v>
      </c>
      <c r="D579" t="s">
        <v>1904</v>
      </c>
    </row>
    <row r="580" spans="1:4">
      <c r="A580" s="1071">
        <v>579</v>
      </c>
      <c r="B580" t="s">
        <v>1905</v>
      </c>
      <c r="C580" t="s">
        <v>1907</v>
      </c>
      <c r="D580" t="s">
        <v>1908</v>
      </c>
    </row>
    <row r="581" spans="1:4">
      <c r="A581" s="1071">
        <v>580</v>
      </c>
      <c r="B581" t="s">
        <v>1905</v>
      </c>
      <c r="C581" t="s">
        <v>1909</v>
      </c>
      <c r="D581" t="s">
        <v>1910</v>
      </c>
    </row>
    <row r="582" spans="1:4">
      <c r="A582" s="1071">
        <v>581</v>
      </c>
      <c r="B582" t="s">
        <v>1905</v>
      </c>
      <c r="C582" t="s">
        <v>1911</v>
      </c>
      <c r="D582" t="s">
        <v>1912</v>
      </c>
    </row>
    <row r="583" spans="1:4">
      <c r="A583" s="1071">
        <v>582</v>
      </c>
      <c r="B583" t="s">
        <v>1905</v>
      </c>
      <c r="C583" t="s">
        <v>1913</v>
      </c>
      <c r="D583" t="s">
        <v>1914</v>
      </c>
    </row>
    <row r="584" spans="1:4">
      <c r="A584" s="1071">
        <v>583</v>
      </c>
      <c r="B584" t="s">
        <v>1905</v>
      </c>
      <c r="C584" t="s">
        <v>1915</v>
      </c>
      <c r="D584" t="s">
        <v>1916</v>
      </c>
    </row>
    <row r="585" spans="1:4">
      <c r="A585" s="1071">
        <v>584</v>
      </c>
      <c r="B585" t="s">
        <v>1905</v>
      </c>
      <c r="C585" t="s">
        <v>1917</v>
      </c>
      <c r="D585" t="s">
        <v>1918</v>
      </c>
    </row>
    <row r="586" spans="1:4">
      <c r="A586" s="1071">
        <v>585</v>
      </c>
      <c r="B586" t="s">
        <v>1905</v>
      </c>
      <c r="C586" t="s">
        <v>1919</v>
      </c>
      <c r="D586" t="s">
        <v>1920</v>
      </c>
    </row>
    <row r="587" spans="1:4">
      <c r="A587" s="1071">
        <v>586</v>
      </c>
      <c r="B587" t="s">
        <v>1905</v>
      </c>
      <c r="C587" t="s">
        <v>1921</v>
      </c>
      <c r="D587" t="s">
        <v>1922</v>
      </c>
    </row>
    <row r="588" spans="1:4">
      <c r="A588" s="1071">
        <v>587</v>
      </c>
      <c r="B588" t="s">
        <v>1905</v>
      </c>
      <c r="C588" t="s">
        <v>1923</v>
      </c>
      <c r="D588" t="s">
        <v>1924</v>
      </c>
    </row>
    <row r="589" spans="1:4">
      <c r="A589" s="1071">
        <v>588</v>
      </c>
      <c r="B589" t="s">
        <v>1905</v>
      </c>
      <c r="C589" t="s">
        <v>1925</v>
      </c>
      <c r="D589" t="s">
        <v>1926</v>
      </c>
    </row>
    <row r="590" spans="1:4">
      <c r="A590" s="1071">
        <v>589</v>
      </c>
      <c r="B590" t="s">
        <v>1905</v>
      </c>
      <c r="C590" t="s">
        <v>1927</v>
      </c>
      <c r="D590" t="s">
        <v>1928</v>
      </c>
    </row>
    <row r="591" spans="1:4">
      <c r="A591" s="1071">
        <v>590</v>
      </c>
      <c r="B591" t="s">
        <v>1905</v>
      </c>
      <c r="C591" t="s">
        <v>1905</v>
      </c>
      <c r="D591" t="s">
        <v>1906</v>
      </c>
    </row>
    <row r="592" spans="1:4">
      <c r="A592" s="1071">
        <v>591</v>
      </c>
      <c r="B592" t="s">
        <v>1905</v>
      </c>
      <c r="C592" t="s">
        <v>1929</v>
      </c>
      <c r="D592" t="s">
        <v>1930</v>
      </c>
    </row>
    <row r="593" spans="1:4">
      <c r="A593" s="1071">
        <v>592</v>
      </c>
      <c r="B593" t="s">
        <v>1905</v>
      </c>
      <c r="C593" t="s">
        <v>1931</v>
      </c>
      <c r="D593" t="s">
        <v>1932</v>
      </c>
    </row>
    <row r="594" spans="1:4">
      <c r="A594" s="1071">
        <v>593</v>
      </c>
      <c r="B594" t="s">
        <v>1905</v>
      </c>
      <c r="C594" t="s">
        <v>1933</v>
      </c>
      <c r="D594" t="s">
        <v>1934</v>
      </c>
    </row>
    <row r="595" spans="1:4">
      <c r="A595" s="1071">
        <v>594</v>
      </c>
      <c r="B595" t="s">
        <v>1905</v>
      </c>
      <c r="C595" t="s">
        <v>1935</v>
      </c>
      <c r="D595" t="s">
        <v>1936</v>
      </c>
    </row>
    <row r="596" spans="1:4">
      <c r="A596" s="1071">
        <v>595</v>
      </c>
      <c r="B596" t="s">
        <v>1905</v>
      </c>
      <c r="C596" t="s">
        <v>1937</v>
      </c>
      <c r="D596" t="s">
        <v>1938</v>
      </c>
    </row>
    <row r="597" spans="1:4">
      <c r="A597" s="1071">
        <v>596</v>
      </c>
      <c r="B597" t="s">
        <v>1905</v>
      </c>
      <c r="C597" t="s">
        <v>1777</v>
      </c>
      <c r="D597" t="s">
        <v>1939</v>
      </c>
    </row>
    <row r="598" spans="1:4">
      <c r="A598" s="1071">
        <v>597</v>
      </c>
      <c r="B598" t="s">
        <v>1905</v>
      </c>
      <c r="C598" t="s">
        <v>1940</v>
      </c>
      <c r="D598" t="s">
        <v>1941</v>
      </c>
    </row>
    <row r="599" spans="1:4">
      <c r="A599" s="1071">
        <v>598</v>
      </c>
      <c r="B599" t="s">
        <v>1905</v>
      </c>
      <c r="C599" t="s">
        <v>1942</v>
      </c>
      <c r="D599" t="s">
        <v>1943</v>
      </c>
    </row>
    <row r="600" spans="1:4">
      <c r="A600" s="1071">
        <v>599</v>
      </c>
      <c r="B600" t="s">
        <v>1905</v>
      </c>
      <c r="C600" t="s">
        <v>1944</v>
      </c>
      <c r="D600" t="s">
        <v>1945</v>
      </c>
    </row>
    <row r="601" spans="1:4">
      <c r="A601" s="1071">
        <v>600</v>
      </c>
      <c r="B601" t="s">
        <v>1905</v>
      </c>
      <c r="C601" t="s">
        <v>1946</v>
      </c>
      <c r="D601" t="s">
        <v>1947</v>
      </c>
    </row>
    <row r="602" spans="1:4">
      <c r="A602" s="1071">
        <v>601</v>
      </c>
      <c r="B602" t="s">
        <v>1905</v>
      </c>
      <c r="C602" t="s">
        <v>1948</v>
      </c>
      <c r="D602" t="s">
        <v>1949</v>
      </c>
    </row>
    <row r="603" spans="1:4">
      <c r="A603" s="1071">
        <v>602</v>
      </c>
      <c r="B603" t="s">
        <v>1905</v>
      </c>
      <c r="C603" t="s">
        <v>1950</v>
      </c>
      <c r="D603" t="s">
        <v>1951</v>
      </c>
    </row>
    <row r="604" spans="1:4">
      <c r="A604" s="1071">
        <v>603</v>
      </c>
      <c r="B604" t="s">
        <v>1905</v>
      </c>
      <c r="C604" t="s">
        <v>1952</v>
      </c>
      <c r="D604" t="s">
        <v>1953</v>
      </c>
    </row>
    <row r="605" spans="1:4">
      <c r="A605" s="1071">
        <v>604</v>
      </c>
      <c r="B605" t="s">
        <v>1905</v>
      </c>
      <c r="C605" t="s">
        <v>1954</v>
      </c>
      <c r="D605" t="s">
        <v>1955</v>
      </c>
    </row>
    <row r="606" spans="1:4">
      <c r="A606" s="1071">
        <v>605</v>
      </c>
      <c r="B606" t="s">
        <v>1905</v>
      </c>
      <c r="C606" t="s">
        <v>1956</v>
      </c>
      <c r="D606" t="s">
        <v>1957</v>
      </c>
    </row>
    <row r="607" spans="1:4">
      <c r="A607" s="1071">
        <v>606</v>
      </c>
      <c r="B607" t="s">
        <v>1905</v>
      </c>
      <c r="C607" t="s">
        <v>1958</v>
      </c>
      <c r="D607" t="s">
        <v>1959</v>
      </c>
    </row>
    <row r="608" spans="1:4">
      <c r="A608" s="1071">
        <v>607</v>
      </c>
      <c r="B608" t="s">
        <v>1905</v>
      </c>
      <c r="C608" t="s">
        <v>1960</v>
      </c>
      <c r="D608" t="s">
        <v>1961</v>
      </c>
    </row>
    <row r="609" spans="1:4">
      <c r="A609" s="1071">
        <v>608</v>
      </c>
      <c r="B609" t="s">
        <v>1905</v>
      </c>
      <c r="C609" t="s">
        <v>1962</v>
      </c>
      <c r="D609" t="s">
        <v>1963</v>
      </c>
    </row>
    <row r="610" spans="1:4">
      <c r="A610" s="1071">
        <v>609</v>
      </c>
      <c r="B610" t="s">
        <v>1964</v>
      </c>
      <c r="C610" t="s">
        <v>1966</v>
      </c>
      <c r="D610" t="s">
        <v>1967</v>
      </c>
    </row>
    <row r="611" spans="1:4">
      <c r="A611" s="1071">
        <v>610</v>
      </c>
      <c r="B611" t="s">
        <v>1964</v>
      </c>
      <c r="C611" t="s">
        <v>1968</v>
      </c>
      <c r="D611" t="s">
        <v>1969</v>
      </c>
    </row>
    <row r="612" spans="1:4">
      <c r="A612" s="1071">
        <v>611</v>
      </c>
      <c r="B612" t="s">
        <v>1964</v>
      </c>
      <c r="C612" t="s">
        <v>1970</v>
      </c>
      <c r="D612" t="s">
        <v>1971</v>
      </c>
    </row>
    <row r="613" spans="1:4">
      <c r="A613" s="1071">
        <v>612</v>
      </c>
      <c r="B613" t="s">
        <v>1964</v>
      </c>
      <c r="C613" t="s">
        <v>1972</v>
      </c>
      <c r="D613" t="s">
        <v>1973</v>
      </c>
    </row>
    <row r="614" spans="1:4">
      <c r="A614" s="1071">
        <v>613</v>
      </c>
      <c r="B614" t="s">
        <v>1964</v>
      </c>
      <c r="C614" t="s">
        <v>1974</v>
      </c>
      <c r="D614" t="s">
        <v>1975</v>
      </c>
    </row>
    <row r="615" spans="1:4">
      <c r="A615" s="1071">
        <v>614</v>
      </c>
      <c r="B615" t="s">
        <v>1964</v>
      </c>
      <c r="C615" t="s">
        <v>1976</v>
      </c>
      <c r="D615" t="s">
        <v>1977</v>
      </c>
    </row>
    <row r="616" spans="1:4">
      <c r="A616" s="1071">
        <v>615</v>
      </c>
      <c r="B616" t="s">
        <v>1964</v>
      </c>
      <c r="C616" t="s">
        <v>1978</v>
      </c>
      <c r="D616" t="s">
        <v>1979</v>
      </c>
    </row>
    <row r="617" spans="1:4">
      <c r="A617" s="1071">
        <v>616</v>
      </c>
      <c r="B617" t="s">
        <v>1964</v>
      </c>
      <c r="C617" t="s">
        <v>1964</v>
      </c>
      <c r="D617" t="s">
        <v>1965</v>
      </c>
    </row>
    <row r="618" spans="1:4">
      <c r="A618" s="1071">
        <v>617</v>
      </c>
      <c r="B618" t="s">
        <v>1964</v>
      </c>
      <c r="C618" t="s">
        <v>1980</v>
      </c>
      <c r="D618" t="s">
        <v>1981</v>
      </c>
    </row>
    <row r="619" spans="1:4">
      <c r="A619" s="1071">
        <v>618</v>
      </c>
      <c r="B619" t="s">
        <v>1964</v>
      </c>
      <c r="C619" t="s">
        <v>1982</v>
      </c>
      <c r="D619" t="s">
        <v>1983</v>
      </c>
    </row>
    <row r="620" spans="1:4">
      <c r="A620" s="1071">
        <v>619</v>
      </c>
      <c r="B620" t="s">
        <v>1964</v>
      </c>
      <c r="C620" t="s">
        <v>1984</v>
      </c>
      <c r="D620" t="s">
        <v>1985</v>
      </c>
    </row>
    <row r="621" spans="1:4">
      <c r="A621" s="1071">
        <v>620</v>
      </c>
      <c r="B621" t="s">
        <v>1964</v>
      </c>
      <c r="C621" t="s">
        <v>1986</v>
      </c>
      <c r="D621" t="s">
        <v>1987</v>
      </c>
    </row>
    <row r="622" spans="1:4">
      <c r="A622" s="1071">
        <v>621</v>
      </c>
      <c r="B622" t="s">
        <v>1964</v>
      </c>
      <c r="C622" t="s">
        <v>1988</v>
      </c>
      <c r="D622" t="s">
        <v>1989</v>
      </c>
    </row>
    <row r="623" spans="1:4">
      <c r="A623" s="1071">
        <v>622</v>
      </c>
      <c r="B623" t="s">
        <v>1964</v>
      </c>
      <c r="C623" t="s">
        <v>1990</v>
      </c>
      <c r="D623" t="s">
        <v>1991</v>
      </c>
    </row>
    <row r="624" spans="1:4">
      <c r="A624" s="1071">
        <v>623</v>
      </c>
      <c r="B624" t="s">
        <v>1964</v>
      </c>
      <c r="C624" t="s">
        <v>1992</v>
      </c>
      <c r="D624" t="s">
        <v>1993</v>
      </c>
    </row>
    <row r="625" spans="1:4">
      <c r="A625" s="1071">
        <v>624</v>
      </c>
      <c r="B625" t="s">
        <v>1964</v>
      </c>
      <c r="C625" t="s">
        <v>1994</v>
      </c>
      <c r="D625" t="s">
        <v>1995</v>
      </c>
    </row>
    <row r="626" spans="1:4">
      <c r="A626" s="1071">
        <v>625</v>
      </c>
      <c r="B626" t="s">
        <v>1996</v>
      </c>
      <c r="C626" t="s">
        <v>1998</v>
      </c>
      <c r="D626" t="s">
        <v>1999</v>
      </c>
    </row>
    <row r="627" spans="1:4">
      <c r="A627" s="1071">
        <v>626</v>
      </c>
      <c r="B627" t="s">
        <v>1996</v>
      </c>
      <c r="C627" t="s">
        <v>2000</v>
      </c>
      <c r="D627" t="s">
        <v>2001</v>
      </c>
    </row>
    <row r="628" spans="1:4">
      <c r="A628" s="1071">
        <v>627</v>
      </c>
      <c r="B628" t="s">
        <v>1996</v>
      </c>
      <c r="C628" t="s">
        <v>2002</v>
      </c>
      <c r="D628" t="s">
        <v>2003</v>
      </c>
    </row>
    <row r="629" spans="1:4">
      <c r="A629" s="1071">
        <v>628</v>
      </c>
      <c r="B629" t="s">
        <v>1996</v>
      </c>
      <c r="C629" t="s">
        <v>2004</v>
      </c>
      <c r="D629" t="s">
        <v>2005</v>
      </c>
    </row>
    <row r="630" spans="1:4">
      <c r="A630" s="1071">
        <v>629</v>
      </c>
      <c r="B630" t="s">
        <v>1996</v>
      </c>
      <c r="C630" t="s">
        <v>2006</v>
      </c>
      <c r="D630" t="s">
        <v>2007</v>
      </c>
    </row>
    <row r="631" spans="1:4">
      <c r="A631" s="1071">
        <v>630</v>
      </c>
      <c r="B631" t="s">
        <v>1996</v>
      </c>
      <c r="C631" t="s">
        <v>2008</v>
      </c>
      <c r="D631" t="s">
        <v>2009</v>
      </c>
    </row>
    <row r="632" spans="1:4">
      <c r="A632" s="1071">
        <v>631</v>
      </c>
      <c r="B632" t="s">
        <v>1996</v>
      </c>
      <c r="C632" t="s">
        <v>777</v>
      </c>
      <c r="D632" t="s">
        <v>2010</v>
      </c>
    </row>
    <row r="633" spans="1:4">
      <c r="A633" s="1071">
        <v>632</v>
      </c>
      <c r="B633" t="s">
        <v>1996</v>
      </c>
      <c r="C633" t="s">
        <v>2011</v>
      </c>
      <c r="D633" t="s">
        <v>2012</v>
      </c>
    </row>
    <row r="634" spans="1:4">
      <c r="A634" s="1071">
        <v>633</v>
      </c>
      <c r="B634" t="s">
        <v>1996</v>
      </c>
      <c r="C634" t="s">
        <v>2013</v>
      </c>
      <c r="D634" t="s">
        <v>2014</v>
      </c>
    </row>
    <row r="635" spans="1:4">
      <c r="A635" s="1071">
        <v>634</v>
      </c>
      <c r="B635" t="s">
        <v>1996</v>
      </c>
      <c r="C635" t="s">
        <v>1996</v>
      </c>
      <c r="D635" t="s">
        <v>1997</v>
      </c>
    </row>
    <row r="636" spans="1:4">
      <c r="A636" s="1071">
        <v>635</v>
      </c>
      <c r="B636" t="s">
        <v>1996</v>
      </c>
      <c r="C636" t="s">
        <v>2015</v>
      </c>
      <c r="D636" t="s">
        <v>2016</v>
      </c>
    </row>
    <row r="637" spans="1:4">
      <c r="A637" s="1071">
        <v>636</v>
      </c>
      <c r="B637" t="s">
        <v>1996</v>
      </c>
      <c r="C637" t="s">
        <v>2017</v>
      </c>
      <c r="D637" t="s">
        <v>2018</v>
      </c>
    </row>
    <row r="638" spans="1:4">
      <c r="A638" s="1071">
        <v>637</v>
      </c>
      <c r="B638" t="s">
        <v>1996</v>
      </c>
      <c r="C638" t="s">
        <v>2019</v>
      </c>
      <c r="D638" t="s">
        <v>2020</v>
      </c>
    </row>
    <row r="639" spans="1:4">
      <c r="A639" s="1071">
        <v>638</v>
      </c>
      <c r="B639" t="s">
        <v>1996</v>
      </c>
      <c r="C639" t="s">
        <v>2021</v>
      </c>
      <c r="D639" t="s">
        <v>2022</v>
      </c>
    </row>
    <row r="640" spans="1:4">
      <c r="A640" s="1071">
        <v>639</v>
      </c>
      <c r="B640" t="s">
        <v>1996</v>
      </c>
      <c r="C640" t="s">
        <v>2023</v>
      </c>
      <c r="D640" t="s">
        <v>2024</v>
      </c>
    </row>
    <row r="641" spans="1:4">
      <c r="A641" s="1071">
        <v>640</v>
      </c>
      <c r="B641" t="s">
        <v>1996</v>
      </c>
      <c r="C641" t="s">
        <v>2025</v>
      </c>
      <c r="D641" t="s">
        <v>2026</v>
      </c>
    </row>
    <row r="642" spans="1:4">
      <c r="A642" s="1071">
        <v>641</v>
      </c>
      <c r="B642" t="s">
        <v>1996</v>
      </c>
      <c r="C642" t="s">
        <v>2027</v>
      </c>
      <c r="D642" t="s">
        <v>2028</v>
      </c>
    </row>
    <row r="643" spans="1:4">
      <c r="A643" s="1071">
        <v>642</v>
      </c>
      <c r="B643" t="s">
        <v>1996</v>
      </c>
      <c r="C643" t="s">
        <v>2029</v>
      </c>
      <c r="D643" t="s">
        <v>2030</v>
      </c>
    </row>
    <row r="644" spans="1:4">
      <c r="A644" s="1071">
        <v>643</v>
      </c>
      <c r="B644" t="s">
        <v>1996</v>
      </c>
      <c r="C644" t="s">
        <v>2031</v>
      </c>
      <c r="D644" t="s">
        <v>2032</v>
      </c>
    </row>
    <row r="645" spans="1:4">
      <c r="A645" s="1071">
        <v>644</v>
      </c>
      <c r="B645" t="s">
        <v>1996</v>
      </c>
      <c r="C645" t="s">
        <v>2033</v>
      </c>
      <c r="D645" t="s">
        <v>2034</v>
      </c>
    </row>
    <row r="646" spans="1:4">
      <c r="A646" s="1071">
        <v>645</v>
      </c>
      <c r="B646" t="s">
        <v>1996</v>
      </c>
      <c r="C646" t="s">
        <v>2035</v>
      </c>
      <c r="D646" t="s">
        <v>2036</v>
      </c>
    </row>
    <row r="647" spans="1:4">
      <c r="A647" s="1071">
        <v>646</v>
      </c>
      <c r="B647" t="s">
        <v>2037</v>
      </c>
      <c r="C647" t="s">
        <v>2039</v>
      </c>
      <c r="D647" t="s">
        <v>2040</v>
      </c>
    </row>
    <row r="648" spans="1:4">
      <c r="A648" s="1071">
        <v>647</v>
      </c>
      <c r="B648" t="s">
        <v>2037</v>
      </c>
      <c r="C648" t="s">
        <v>2041</v>
      </c>
      <c r="D648" t="s">
        <v>2042</v>
      </c>
    </row>
    <row r="649" spans="1:4">
      <c r="A649" s="1071">
        <v>648</v>
      </c>
      <c r="B649" t="s">
        <v>2037</v>
      </c>
      <c r="C649" t="s">
        <v>2043</v>
      </c>
      <c r="D649" t="s">
        <v>2044</v>
      </c>
    </row>
    <row r="650" spans="1:4">
      <c r="A650" s="1071">
        <v>649</v>
      </c>
      <c r="B650" t="s">
        <v>2037</v>
      </c>
      <c r="C650" t="s">
        <v>2045</v>
      </c>
      <c r="D650" t="s">
        <v>2046</v>
      </c>
    </row>
    <row r="651" spans="1:4">
      <c r="A651" s="1071">
        <v>650</v>
      </c>
      <c r="B651" t="s">
        <v>2037</v>
      </c>
      <c r="C651" t="s">
        <v>2047</v>
      </c>
      <c r="D651" t="s">
        <v>2048</v>
      </c>
    </row>
    <row r="652" spans="1:4">
      <c r="A652" s="1071">
        <v>651</v>
      </c>
      <c r="B652" t="s">
        <v>2037</v>
      </c>
      <c r="C652" t="s">
        <v>2049</v>
      </c>
      <c r="D652" t="s">
        <v>2050</v>
      </c>
    </row>
    <row r="653" spans="1:4">
      <c r="A653" s="1071">
        <v>652</v>
      </c>
      <c r="B653" t="s">
        <v>2037</v>
      </c>
      <c r="C653" t="s">
        <v>2051</v>
      </c>
      <c r="D653" t="s">
        <v>2052</v>
      </c>
    </row>
    <row r="654" spans="1:4">
      <c r="A654" s="1071">
        <v>653</v>
      </c>
      <c r="B654" t="s">
        <v>2037</v>
      </c>
      <c r="C654" t="s">
        <v>2053</v>
      </c>
      <c r="D654" t="s">
        <v>2054</v>
      </c>
    </row>
    <row r="655" spans="1:4">
      <c r="A655" s="1071">
        <v>654</v>
      </c>
      <c r="B655" t="s">
        <v>2037</v>
      </c>
      <c r="C655" t="s">
        <v>2055</v>
      </c>
      <c r="D655" t="s">
        <v>2056</v>
      </c>
    </row>
    <row r="656" spans="1:4">
      <c r="A656" s="1071">
        <v>655</v>
      </c>
      <c r="B656" t="s">
        <v>2037</v>
      </c>
      <c r="C656" t="s">
        <v>2057</v>
      </c>
      <c r="D656" t="s">
        <v>2058</v>
      </c>
    </row>
    <row r="657" spans="1:4">
      <c r="A657" s="1071">
        <v>656</v>
      </c>
      <c r="B657" t="s">
        <v>2037</v>
      </c>
      <c r="C657" t="s">
        <v>2037</v>
      </c>
      <c r="D657" t="s">
        <v>2038</v>
      </c>
    </row>
    <row r="658" spans="1:4">
      <c r="A658" s="1071">
        <v>657</v>
      </c>
      <c r="B658" t="s">
        <v>2037</v>
      </c>
      <c r="C658" t="s">
        <v>2059</v>
      </c>
      <c r="D658" t="s">
        <v>2060</v>
      </c>
    </row>
    <row r="659" spans="1:4">
      <c r="A659" s="1071">
        <v>658</v>
      </c>
      <c r="B659" t="s">
        <v>2037</v>
      </c>
      <c r="C659" t="s">
        <v>2061</v>
      </c>
      <c r="D659" t="s">
        <v>2062</v>
      </c>
    </row>
    <row r="660" spans="1:4">
      <c r="A660" s="1071">
        <v>659</v>
      </c>
      <c r="B660" t="s">
        <v>2037</v>
      </c>
      <c r="C660" t="s">
        <v>2063</v>
      </c>
      <c r="D660" t="s">
        <v>2064</v>
      </c>
    </row>
    <row r="661" spans="1:4">
      <c r="A661" s="1071">
        <v>660</v>
      </c>
      <c r="B661" t="s">
        <v>2037</v>
      </c>
      <c r="C661" t="s">
        <v>1432</v>
      </c>
      <c r="D661" t="s">
        <v>2065</v>
      </c>
    </row>
    <row r="662" spans="1:4">
      <c r="A662" s="1071">
        <v>661</v>
      </c>
      <c r="B662" t="s">
        <v>2037</v>
      </c>
      <c r="C662" t="s">
        <v>2066</v>
      </c>
      <c r="D662" t="s">
        <v>2067</v>
      </c>
    </row>
    <row r="663" spans="1:4">
      <c r="A663" s="1071">
        <v>662</v>
      </c>
      <c r="B663" t="s">
        <v>2037</v>
      </c>
      <c r="C663" t="s">
        <v>2068</v>
      </c>
      <c r="D663" t="s">
        <v>2069</v>
      </c>
    </row>
    <row r="664" spans="1:4">
      <c r="A664" s="1071">
        <v>663</v>
      </c>
      <c r="B664" t="s">
        <v>2037</v>
      </c>
      <c r="C664" t="s">
        <v>2070</v>
      </c>
      <c r="D664" t="s">
        <v>2071</v>
      </c>
    </row>
    <row r="665" spans="1:4">
      <c r="A665" s="1071">
        <v>664</v>
      </c>
      <c r="B665" t="s">
        <v>2037</v>
      </c>
      <c r="C665" t="s">
        <v>2072</v>
      </c>
      <c r="D665" t="s">
        <v>2073</v>
      </c>
    </row>
    <row r="666" spans="1:4">
      <c r="A666" s="1071">
        <v>665</v>
      </c>
      <c r="B666" t="s">
        <v>2037</v>
      </c>
      <c r="C666" t="s">
        <v>2074</v>
      </c>
      <c r="D666" t="s">
        <v>2075</v>
      </c>
    </row>
    <row r="667" spans="1:4">
      <c r="A667" s="1071">
        <v>666</v>
      </c>
      <c r="B667" t="s">
        <v>2076</v>
      </c>
      <c r="C667" t="s">
        <v>2078</v>
      </c>
      <c r="D667" t="s">
        <v>2079</v>
      </c>
    </row>
    <row r="668" spans="1:4">
      <c r="A668" s="1071">
        <v>667</v>
      </c>
      <c r="B668" t="s">
        <v>2076</v>
      </c>
      <c r="C668" t="s">
        <v>2080</v>
      </c>
      <c r="D668" t="s">
        <v>2081</v>
      </c>
    </row>
    <row r="669" spans="1:4">
      <c r="A669" s="1071">
        <v>668</v>
      </c>
      <c r="B669" t="s">
        <v>2076</v>
      </c>
      <c r="C669" t="s">
        <v>2082</v>
      </c>
      <c r="D669" t="s">
        <v>2083</v>
      </c>
    </row>
    <row r="670" spans="1:4">
      <c r="A670" s="1071">
        <v>669</v>
      </c>
      <c r="B670" t="s">
        <v>2076</v>
      </c>
      <c r="C670" t="s">
        <v>2084</v>
      </c>
      <c r="D670" t="s">
        <v>2085</v>
      </c>
    </row>
    <row r="671" spans="1:4">
      <c r="A671" s="1071">
        <v>670</v>
      </c>
      <c r="B671" t="s">
        <v>2076</v>
      </c>
      <c r="C671" t="s">
        <v>2086</v>
      </c>
      <c r="D671" t="s">
        <v>2087</v>
      </c>
    </row>
    <row r="672" spans="1:4">
      <c r="A672" s="1071">
        <v>671</v>
      </c>
      <c r="B672" t="s">
        <v>2076</v>
      </c>
      <c r="C672" t="s">
        <v>2088</v>
      </c>
      <c r="D672" t="s">
        <v>2089</v>
      </c>
    </row>
    <row r="673" spans="1:4">
      <c r="A673" s="1071">
        <v>672</v>
      </c>
      <c r="B673" t="s">
        <v>2076</v>
      </c>
      <c r="C673" t="s">
        <v>2090</v>
      </c>
      <c r="D673" t="s">
        <v>2091</v>
      </c>
    </row>
    <row r="674" spans="1:4">
      <c r="A674" s="1071">
        <v>673</v>
      </c>
      <c r="B674" t="s">
        <v>2076</v>
      </c>
      <c r="C674" t="s">
        <v>2092</v>
      </c>
      <c r="D674" t="s">
        <v>2093</v>
      </c>
    </row>
    <row r="675" spans="1:4">
      <c r="A675" s="1071">
        <v>674</v>
      </c>
      <c r="B675" t="s">
        <v>2076</v>
      </c>
      <c r="C675" t="s">
        <v>1824</v>
      </c>
      <c r="D675" t="s">
        <v>2094</v>
      </c>
    </row>
    <row r="676" spans="1:4">
      <c r="A676" s="1071">
        <v>675</v>
      </c>
      <c r="B676" t="s">
        <v>2076</v>
      </c>
      <c r="C676" t="s">
        <v>2076</v>
      </c>
      <c r="D676" t="s">
        <v>2077</v>
      </c>
    </row>
    <row r="677" spans="1:4">
      <c r="A677" s="1071">
        <v>676</v>
      </c>
      <c r="B677" t="s">
        <v>2076</v>
      </c>
      <c r="C677" t="s">
        <v>2095</v>
      </c>
      <c r="D677" t="s">
        <v>2096</v>
      </c>
    </row>
    <row r="678" spans="1:4">
      <c r="A678" s="1071">
        <v>677</v>
      </c>
      <c r="B678" t="s">
        <v>2076</v>
      </c>
      <c r="C678" t="s">
        <v>2097</v>
      </c>
      <c r="D678" t="s">
        <v>2098</v>
      </c>
    </row>
    <row r="679" spans="1:4">
      <c r="A679" s="1071">
        <v>678</v>
      </c>
      <c r="B679" t="s">
        <v>2076</v>
      </c>
      <c r="C679" t="s">
        <v>1286</v>
      </c>
      <c r="D679" t="s">
        <v>2099</v>
      </c>
    </row>
    <row r="680" spans="1:4">
      <c r="A680" s="1071">
        <v>679</v>
      </c>
      <c r="B680" t="s">
        <v>2076</v>
      </c>
      <c r="C680" t="s">
        <v>2100</v>
      </c>
      <c r="D680" t="s">
        <v>2101</v>
      </c>
    </row>
    <row r="681" spans="1:4">
      <c r="A681" s="1071">
        <v>680</v>
      </c>
      <c r="B681" t="s">
        <v>2076</v>
      </c>
      <c r="C681" t="s">
        <v>2102</v>
      </c>
      <c r="D681" t="s">
        <v>2103</v>
      </c>
    </row>
    <row r="682" spans="1:4">
      <c r="A682" s="1071">
        <v>681</v>
      </c>
      <c r="B682" t="s">
        <v>2076</v>
      </c>
      <c r="C682" t="s">
        <v>2104</v>
      </c>
      <c r="D682" t="s">
        <v>2105</v>
      </c>
    </row>
    <row r="683" spans="1:4">
      <c r="A683" s="1071">
        <v>682</v>
      </c>
      <c r="B683" t="s">
        <v>2076</v>
      </c>
      <c r="C683" t="s">
        <v>2106</v>
      </c>
      <c r="D683" t="s">
        <v>2107</v>
      </c>
    </row>
    <row r="684" spans="1:4">
      <c r="A684" s="1071">
        <v>683</v>
      </c>
      <c r="B684" t="s">
        <v>2076</v>
      </c>
      <c r="C684" t="s">
        <v>2108</v>
      </c>
      <c r="D684" t="s">
        <v>2109</v>
      </c>
    </row>
    <row r="685" spans="1:4">
      <c r="A685" s="1071">
        <v>684</v>
      </c>
      <c r="B685" t="s">
        <v>2110</v>
      </c>
      <c r="C685" t="s">
        <v>2112</v>
      </c>
      <c r="D685" t="s">
        <v>2113</v>
      </c>
    </row>
    <row r="686" spans="1:4">
      <c r="A686" s="1071">
        <v>685</v>
      </c>
      <c r="B686" t="s">
        <v>2110</v>
      </c>
      <c r="C686" t="s">
        <v>2114</v>
      </c>
      <c r="D686" t="s">
        <v>2115</v>
      </c>
    </row>
    <row r="687" spans="1:4">
      <c r="A687" s="1071">
        <v>686</v>
      </c>
      <c r="B687" t="s">
        <v>2110</v>
      </c>
      <c r="C687" t="s">
        <v>2116</v>
      </c>
      <c r="D687" t="s">
        <v>2117</v>
      </c>
    </row>
    <row r="688" spans="1:4">
      <c r="A688" s="1071">
        <v>687</v>
      </c>
      <c r="B688" t="s">
        <v>2110</v>
      </c>
      <c r="C688" t="s">
        <v>2118</v>
      </c>
      <c r="D688" t="s">
        <v>2119</v>
      </c>
    </row>
    <row r="689" spans="1:4">
      <c r="A689" s="1071">
        <v>688</v>
      </c>
      <c r="B689" t="s">
        <v>2110</v>
      </c>
      <c r="C689" t="s">
        <v>2120</v>
      </c>
      <c r="D689" t="s">
        <v>2121</v>
      </c>
    </row>
    <row r="690" spans="1:4">
      <c r="A690" s="1071">
        <v>689</v>
      </c>
      <c r="B690" t="s">
        <v>2110</v>
      </c>
      <c r="C690" t="s">
        <v>2122</v>
      </c>
      <c r="D690" t="s">
        <v>2123</v>
      </c>
    </row>
    <row r="691" spans="1:4">
      <c r="A691" s="1071">
        <v>690</v>
      </c>
      <c r="B691" t="s">
        <v>2110</v>
      </c>
      <c r="C691" t="s">
        <v>2124</v>
      </c>
      <c r="D691" t="s">
        <v>2125</v>
      </c>
    </row>
    <row r="692" spans="1:4">
      <c r="A692" s="1071">
        <v>691</v>
      </c>
      <c r="B692" t="s">
        <v>2110</v>
      </c>
      <c r="C692" t="s">
        <v>2126</v>
      </c>
      <c r="D692" t="s">
        <v>2127</v>
      </c>
    </row>
    <row r="693" spans="1:4">
      <c r="A693" s="1071">
        <v>692</v>
      </c>
      <c r="B693" t="s">
        <v>2110</v>
      </c>
      <c r="C693" t="s">
        <v>2110</v>
      </c>
      <c r="D693" t="s">
        <v>2111</v>
      </c>
    </row>
    <row r="694" spans="1:4">
      <c r="A694" s="1071">
        <v>693</v>
      </c>
      <c r="B694" t="s">
        <v>2110</v>
      </c>
      <c r="C694" t="s">
        <v>2128</v>
      </c>
      <c r="D694" t="s">
        <v>2129</v>
      </c>
    </row>
    <row r="695" spans="1:4">
      <c r="A695" s="1071">
        <v>694</v>
      </c>
      <c r="B695" t="s">
        <v>2110</v>
      </c>
      <c r="C695" t="s">
        <v>2130</v>
      </c>
      <c r="D695" t="s">
        <v>2131</v>
      </c>
    </row>
    <row r="696" spans="1:4">
      <c r="A696" s="1071">
        <v>695</v>
      </c>
      <c r="B696" t="s">
        <v>2110</v>
      </c>
      <c r="C696" t="s">
        <v>2132</v>
      </c>
      <c r="D696" t="s">
        <v>2133</v>
      </c>
    </row>
    <row r="697" spans="1:4">
      <c r="A697" s="1071">
        <v>696</v>
      </c>
      <c r="B697" t="s">
        <v>2110</v>
      </c>
      <c r="C697" t="s">
        <v>1661</v>
      </c>
      <c r="D697" t="s">
        <v>2134</v>
      </c>
    </row>
    <row r="698" spans="1:4">
      <c r="A698" s="1071">
        <v>697</v>
      </c>
      <c r="B698" t="s">
        <v>2110</v>
      </c>
      <c r="C698" t="s">
        <v>2135</v>
      </c>
      <c r="D698" t="s">
        <v>2136</v>
      </c>
    </row>
    <row r="699" spans="1:4">
      <c r="A699" s="1071">
        <v>698</v>
      </c>
      <c r="B699" t="s">
        <v>2110</v>
      </c>
      <c r="C699" t="s">
        <v>2137</v>
      </c>
      <c r="D699" t="s">
        <v>2138</v>
      </c>
    </row>
    <row r="700" spans="1:4">
      <c r="A700" s="1071">
        <v>699</v>
      </c>
      <c r="B700" t="s">
        <v>2110</v>
      </c>
      <c r="C700" t="s">
        <v>2139</v>
      </c>
      <c r="D700" t="s">
        <v>2140</v>
      </c>
    </row>
    <row r="701" spans="1:4">
      <c r="A701" s="1071">
        <v>700</v>
      </c>
      <c r="B701" t="s">
        <v>2141</v>
      </c>
      <c r="C701" t="s">
        <v>2143</v>
      </c>
      <c r="D701" t="s">
        <v>2144</v>
      </c>
    </row>
    <row r="702" spans="1:4">
      <c r="A702" s="1071">
        <v>701</v>
      </c>
      <c r="B702" t="s">
        <v>2141</v>
      </c>
      <c r="C702" t="s">
        <v>2145</v>
      </c>
      <c r="D702" t="s">
        <v>2146</v>
      </c>
    </row>
    <row r="703" spans="1:4">
      <c r="A703" s="1071">
        <v>702</v>
      </c>
      <c r="B703" t="s">
        <v>2141</v>
      </c>
      <c r="C703" t="s">
        <v>2147</v>
      </c>
      <c r="D703" t="s">
        <v>2148</v>
      </c>
    </row>
    <row r="704" spans="1:4">
      <c r="A704" s="1071">
        <v>703</v>
      </c>
      <c r="B704" t="s">
        <v>2141</v>
      </c>
      <c r="C704" t="s">
        <v>2149</v>
      </c>
      <c r="D704" t="s">
        <v>2150</v>
      </c>
    </row>
    <row r="705" spans="1:4">
      <c r="A705" s="1071">
        <v>704</v>
      </c>
      <c r="B705" t="s">
        <v>2141</v>
      </c>
      <c r="C705" t="s">
        <v>2151</v>
      </c>
      <c r="D705" t="s">
        <v>2152</v>
      </c>
    </row>
    <row r="706" spans="1:4">
      <c r="A706" s="1071">
        <v>705</v>
      </c>
      <c r="B706" t="s">
        <v>2141</v>
      </c>
      <c r="C706" t="s">
        <v>2153</v>
      </c>
      <c r="D706" t="s">
        <v>2154</v>
      </c>
    </row>
    <row r="707" spans="1:4">
      <c r="A707" s="1071">
        <v>706</v>
      </c>
      <c r="B707" t="s">
        <v>2141</v>
      </c>
      <c r="C707" t="s">
        <v>2155</v>
      </c>
      <c r="D707" t="s">
        <v>2156</v>
      </c>
    </row>
    <row r="708" spans="1:4">
      <c r="A708" s="1071">
        <v>707</v>
      </c>
      <c r="B708" t="s">
        <v>2141</v>
      </c>
      <c r="C708" t="s">
        <v>2157</v>
      </c>
      <c r="D708" t="s">
        <v>2158</v>
      </c>
    </row>
    <row r="709" spans="1:4">
      <c r="A709" s="1071">
        <v>708</v>
      </c>
      <c r="B709" t="s">
        <v>2141</v>
      </c>
      <c r="C709" t="s">
        <v>2159</v>
      </c>
      <c r="D709" t="s">
        <v>2160</v>
      </c>
    </row>
    <row r="710" spans="1:4">
      <c r="A710" s="1071">
        <v>709</v>
      </c>
      <c r="B710" t="s">
        <v>2141</v>
      </c>
      <c r="C710" t="s">
        <v>2161</v>
      </c>
      <c r="D710" t="s">
        <v>2162</v>
      </c>
    </row>
    <row r="711" spans="1:4">
      <c r="A711" s="1071">
        <v>710</v>
      </c>
      <c r="B711" t="s">
        <v>2141</v>
      </c>
      <c r="C711" t="s">
        <v>2163</v>
      </c>
      <c r="D711" t="s">
        <v>2164</v>
      </c>
    </row>
    <row r="712" spans="1:4">
      <c r="A712" s="1071">
        <v>711</v>
      </c>
      <c r="B712" t="s">
        <v>2141</v>
      </c>
      <c r="C712" t="s">
        <v>2165</v>
      </c>
      <c r="D712" t="s">
        <v>2166</v>
      </c>
    </row>
    <row r="713" spans="1:4">
      <c r="A713" s="1071">
        <v>712</v>
      </c>
      <c r="B713" t="s">
        <v>2141</v>
      </c>
      <c r="C713" t="s">
        <v>2167</v>
      </c>
      <c r="D713" t="s">
        <v>2168</v>
      </c>
    </row>
    <row r="714" spans="1:4">
      <c r="A714" s="1071">
        <v>713</v>
      </c>
      <c r="B714" t="s">
        <v>2141</v>
      </c>
      <c r="C714" t="s">
        <v>2169</v>
      </c>
      <c r="D714" t="s">
        <v>2170</v>
      </c>
    </row>
    <row r="715" spans="1:4">
      <c r="A715" s="1071">
        <v>714</v>
      </c>
      <c r="B715" t="s">
        <v>2141</v>
      </c>
      <c r="C715" t="s">
        <v>2171</v>
      </c>
      <c r="D715" t="s">
        <v>2172</v>
      </c>
    </row>
    <row r="716" spans="1:4">
      <c r="A716" s="1071">
        <v>715</v>
      </c>
      <c r="B716" t="s">
        <v>2141</v>
      </c>
      <c r="C716" t="s">
        <v>2173</v>
      </c>
      <c r="D716" t="s">
        <v>2174</v>
      </c>
    </row>
    <row r="717" spans="1:4">
      <c r="A717" s="1071">
        <v>716</v>
      </c>
      <c r="B717" t="s">
        <v>2141</v>
      </c>
      <c r="C717" t="s">
        <v>2175</v>
      </c>
      <c r="D717" t="s">
        <v>2176</v>
      </c>
    </row>
    <row r="718" spans="1:4">
      <c r="A718" s="1071">
        <v>717</v>
      </c>
      <c r="B718" t="s">
        <v>2141</v>
      </c>
      <c r="C718" t="s">
        <v>2141</v>
      </c>
      <c r="D718" t="s">
        <v>2142</v>
      </c>
    </row>
    <row r="719" spans="1:4">
      <c r="A719" s="1071">
        <v>718</v>
      </c>
      <c r="B719" t="s">
        <v>2141</v>
      </c>
      <c r="C719" t="s">
        <v>2177</v>
      </c>
      <c r="D719" t="s">
        <v>2178</v>
      </c>
    </row>
    <row r="720" spans="1:4">
      <c r="A720" s="1071">
        <v>719</v>
      </c>
      <c r="B720" t="s">
        <v>2141</v>
      </c>
      <c r="C720" t="s">
        <v>2179</v>
      </c>
      <c r="D720" t="s">
        <v>2180</v>
      </c>
    </row>
    <row r="721" spans="1:4">
      <c r="A721" s="1071">
        <v>720</v>
      </c>
      <c r="B721" t="s">
        <v>2141</v>
      </c>
      <c r="C721" t="s">
        <v>2181</v>
      </c>
      <c r="D721" t="s">
        <v>2182</v>
      </c>
    </row>
    <row r="722" spans="1:4">
      <c r="A722" s="1071">
        <v>721</v>
      </c>
      <c r="B722" t="s">
        <v>2141</v>
      </c>
      <c r="C722" t="s">
        <v>1038</v>
      </c>
      <c r="D722" t="s">
        <v>2183</v>
      </c>
    </row>
    <row r="723" spans="1:4">
      <c r="A723" s="1071">
        <v>722</v>
      </c>
      <c r="B723" t="s">
        <v>2141</v>
      </c>
      <c r="C723" t="s">
        <v>2184</v>
      </c>
      <c r="D723" t="s">
        <v>2185</v>
      </c>
    </row>
    <row r="724" spans="1:4">
      <c r="A724" s="1071">
        <v>723</v>
      </c>
      <c r="B724" t="s">
        <v>2141</v>
      </c>
      <c r="C724" t="s">
        <v>2186</v>
      </c>
      <c r="D724" t="s">
        <v>2187</v>
      </c>
    </row>
    <row r="725" spans="1:4">
      <c r="A725" s="1071">
        <v>724</v>
      </c>
      <c r="B725" t="s">
        <v>2141</v>
      </c>
      <c r="C725" t="s">
        <v>2188</v>
      </c>
      <c r="D725" t="s">
        <v>2189</v>
      </c>
    </row>
    <row r="726" spans="1:4">
      <c r="A726" s="1071">
        <v>725</v>
      </c>
      <c r="B726" t="s">
        <v>2141</v>
      </c>
      <c r="C726" t="s">
        <v>2190</v>
      </c>
      <c r="D726" t="s">
        <v>2191</v>
      </c>
    </row>
    <row r="727" spans="1:4">
      <c r="A727" s="1071">
        <v>726</v>
      </c>
      <c r="B727" t="s">
        <v>2141</v>
      </c>
      <c r="C727" t="s">
        <v>2192</v>
      </c>
      <c r="D727" t="s">
        <v>2193</v>
      </c>
    </row>
    <row r="728" spans="1:4">
      <c r="A728" s="1071">
        <v>727</v>
      </c>
      <c r="B728" t="s">
        <v>2141</v>
      </c>
      <c r="C728" t="s">
        <v>2194</v>
      </c>
      <c r="D728" t="s">
        <v>2195</v>
      </c>
    </row>
    <row r="729" spans="1:4">
      <c r="A729" s="1071">
        <v>728</v>
      </c>
      <c r="B729" t="s">
        <v>2196</v>
      </c>
      <c r="C729" t="s">
        <v>2198</v>
      </c>
      <c r="D729" t="s">
        <v>2199</v>
      </c>
    </row>
    <row r="730" spans="1:4">
      <c r="A730" s="1071">
        <v>729</v>
      </c>
      <c r="B730" t="s">
        <v>2196</v>
      </c>
      <c r="C730" t="s">
        <v>2200</v>
      </c>
      <c r="D730" t="s">
        <v>2201</v>
      </c>
    </row>
    <row r="731" spans="1:4">
      <c r="A731" s="1071">
        <v>730</v>
      </c>
      <c r="B731" t="s">
        <v>2196</v>
      </c>
      <c r="C731" t="s">
        <v>2202</v>
      </c>
      <c r="D731" t="s">
        <v>2203</v>
      </c>
    </row>
    <row r="732" spans="1:4">
      <c r="A732" s="1071">
        <v>731</v>
      </c>
      <c r="B732" t="s">
        <v>2196</v>
      </c>
      <c r="C732" t="s">
        <v>2204</v>
      </c>
      <c r="D732" t="s">
        <v>2205</v>
      </c>
    </row>
    <row r="733" spans="1:4">
      <c r="A733" s="1071">
        <v>732</v>
      </c>
      <c r="B733" t="s">
        <v>2196</v>
      </c>
      <c r="C733" t="s">
        <v>2206</v>
      </c>
      <c r="D733" t="s">
        <v>2207</v>
      </c>
    </row>
    <row r="734" spans="1:4">
      <c r="A734" s="1071">
        <v>733</v>
      </c>
      <c r="B734" t="s">
        <v>2196</v>
      </c>
      <c r="C734" t="s">
        <v>2208</v>
      </c>
      <c r="D734" t="s">
        <v>2209</v>
      </c>
    </row>
    <row r="735" spans="1:4">
      <c r="A735" s="1071">
        <v>734</v>
      </c>
      <c r="B735" t="s">
        <v>2196</v>
      </c>
      <c r="C735" t="s">
        <v>2210</v>
      </c>
      <c r="D735" t="s">
        <v>2211</v>
      </c>
    </row>
    <row r="736" spans="1:4">
      <c r="A736" s="1071">
        <v>735</v>
      </c>
      <c r="B736" t="s">
        <v>2196</v>
      </c>
      <c r="C736" t="s">
        <v>2212</v>
      </c>
      <c r="D736" t="s">
        <v>2213</v>
      </c>
    </row>
    <row r="737" spans="1:4">
      <c r="A737" s="1071">
        <v>736</v>
      </c>
      <c r="B737" t="s">
        <v>2196</v>
      </c>
      <c r="C737" t="s">
        <v>2214</v>
      </c>
      <c r="D737" t="s">
        <v>2215</v>
      </c>
    </row>
    <row r="738" spans="1:4">
      <c r="A738" s="1071">
        <v>737</v>
      </c>
      <c r="B738" t="s">
        <v>2196</v>
      </c>
      <c r="C738" t="s">
        <v>2216</v>
      </c>
      <c r="D738" t="s">
        <v>2217</v>
      </c>
    </row>
    <row r="739" spans="1:4">
      <c r="A739" s="1071">
        <v>738</v>
      </c>
      <c r="B739" t="s">
        <v>2196</v>
      </c>
      <c r="C739" t="s">
        <v>2218</v>
      </c>
      <c r="D739" t="s">
        <v>2219</v>
      </c>
    </row>
    <row r="740" spans="1:4">
      <c r="A740" s="1071">
        <v>739</v>
      </c>
      <c r="B740" t="s">
        <v>2196</v>
      </c>
      <c r="C740" t="s">
        <v>1689</v>
      </c>
      <c r="D740" t="s">
        <v>2220</v>
      </c>
    </row>
    <row r="741" spans="1:4">
      <c r="A741" s="1071">
        <v>740</v>
      </c>
      <c r="B741" t="s">
        <v>2196</v>
      </c>
      <c r="C741" t="s">
        <v>2221</v>
      </c>
      <c r="D741" t="s">
        <v>2222</v>
      </c>
    </row>
    <row r="742" spans="1:4">
      <c r="A742" s="1071">
        <v>741</v>
      </c>
      <c r="B742" t="s">
        <v>2196</v>
      </c>
      <c r="C742" t="s">
        <v>2223</v>
      </c>
      <c r="D742" t="s">
        <v>2224</v>
      </c>
    </row>
    <row r="743" spans="1:4">
      <c r="A743" s="1071">
        <v>742</v>
      </c>
      <c r="B743" t="s">
        <v>2196</v>
      </c>
      <c r="C743" t="s">
        <v>2196</v>
      </c>
      <c r="D743" t="s">
        <v>2197</v>
      </c>
    </row>
    <row r="744" spans="1:4">
      <c r="A744" s="1071">
        <v>743</v>
      </c>
      <c r="B744" t="s">
        <v>2196</v>
      </c>
      <c r="C744" t="s">
        <v>2225</v>
      </c>
      <c r="D744" t="s">
        <v>2226</v>
      </c>
    </row>
    <row r="745" spans="1:4">
      <c r="A745" s="1071">
        <v>744</v>
      </c>
      <c r="B745" t="s">
        <v>2196</v>
      </c>
      <c r="C745" t="s">
        <v>2227</v>
      </c>
      <c r="D745" t="s">
        <v>2228</v>
      </c>
    </row>
    <row r="746" spans="1:4">
      <c r="A746" s="1071">
        <v>745</v>
      </c>
      <c r="B746" t="s">
        <v>2196</v>
      </c>
      <c r="C746" t="s">
        <v>2229</v>
      </c>
      <c r="D746" t="s">
        <v>2230</v>
      </c>
    </row>
    <row r="747" spans="1:4">
      <c r="A747" s="1071">
        <v>746</v>
      </c>
      <c r="B747" t="s">
        <v>2196</v>
      </c>
      <c r="C747" t="s">
        <v>2231</v>
      </c>
      <c r="D747" t="s">
        <v>2232</v>
      </c>
    </row>
    <row r="748" spans="1:4">
      <c r="A748" s="1071">
        <v>747</v>
      </c>
      <c r="B748" t="s">
        <v>2196</v>
      </c>
      <c r="C748" t="s">
        <v>2233</v>
      </c>
      <c r="D748" t="s">
        <v>2234</v>
      </c>
    </row>
    <row r="749" spans="1:4">
      <c r="A749" s="1071">
        <v>748</v>
      </c>
      <c r="B749" t="s">
        <v>2196</v>
      </c>
      <c r="C749" t="s">
        <v>2235</v>
      </c>
      <c r="D749" t="s">
        <v>2236</v>
      </c>
    </row>
    <row r="750" spans="1:4">
      <c r="A750" s="1071">
        <v>749</v>
      </c>
      <c r="B750" t="s">
        <v>2196</v>
      </c>
      <c r="C750" t="s">
        <v>2237</v>
      </c>
      <c r="D750" t="s">
        <v>2238</v>
      </c>
    </row>
    <row r="751" spans="1:4">
      <c r="A751" s="1071">
        <v>750</v>
      </c>
      <c r="B751" t="s">
        <v>2239</v>
      </c>
      <c r="C751" t="s">
        <v>2241</v>
      </c>
      <c r="D751" t="s">
        <v>2242</v>
      </c>
    </row>
    <row r="752" spans="1:4">
      <c r="A752" s="1071">
        <v>751</v>
      </c>
      <c r="B752" t="s">
        <v>2239</v>
      </c>
      <c r="C752" t="s">
        <v>2243</v>
      </c>
      <c r="D752" t="s">
        <v>2244</v>
      </c>
    </row>
    <row r="753" spans="1:4">
      <c r="A753" s="1071">
        <v>752</v>
      </c>
      <c r="B753" t="s">
        <v>2239</v>
      </c>
      <c r="C753" t="s">
        <v>2245</v>
      </c>
      <c r="D753" t="s">
        <v>2246</v>
      </c>
    </row>
    <row r="754" spans="1:4">
      <c r="A754" s="1071">
        <v>753</v>
      </c>
      <c r="B754" t="s">
        <v>2239</v>
      </c>
      <c r="C754" t="s">
        <v>2247</v>
      </c>
      <c r="D754" t="s">
        <v>2248</v>
      </c>
    </row>
    <row r="755" spans="1:4">
      <c r="A755" s="1071">
        <v>754</v>
      </c>
      <c r="B755" t="s">
        <v>2239</v>
      </c>
      <c r="C755" t="s">
        <v>2249</v>
      </c>
      <c r="D755" t="s">
        <v>2250</v>
      </c>
    </row>
    <row r="756" spans="1:4">
      <c r="A756" s="1071">
        <v>755</v>
      </c>
      <c r="B756" t="s">
        <v>2239</v>
      </c>
      <c r="C756" t="s">
        <v>2251</v>
      </c>
      <c r="D756" t="s">
        <v>2252</v>
      </c>
    </row>
    <row r="757" spans="1:4">
      <c r="A757" s="1071">
        <v>756</v>
      </c>
      <c r="B757" t="s">
        <v>2239</v>
      </c>
      <c r="C757" t="s">
        <v>2253</v>
      </c>
      <c r="D757" t="s">
        <v>2254</v>
      </c>
    </row>
    <row r="758" spans="1:4">
      <c r="A758" s="1071">
        <v>757</v>
      </c>
      <c r="B758" t="s">
        <v>2239</v>
      </c>
      <c r="C758" t="s">
        <v>2255</v>
      </c>
      <c r="D758" t="s">
        <v>2256</v>
      </c>
    </row>
    <row r="759" spans="1:4">
      <c r="A759" s="1071">
        <v>758</v>
      </c>
      <c r="B759" t="s">
        <v>2239</v>
      </c>
      <c r="C759" t="s">
        <v>2257</v>
      </c>
      <c r="D759" t="s">
        <v>2258</v>
      </c>
    </row>
    <row r="760" spans="1:4">
      <c r="A760" s="1071">
        <v>759</v>
      </c>
      <c r="B760" t="s">
        <v>2239</v>
      </c>
      <c r="C760" t="s">
        <v>2259</v>
      </c>
      <c r="D760" t="s">
        <v>2260</v>
      </c>
    </row>
    <row r="761" spans="1:4">
      <c r="A761" s="1071">
        <v>760</v>
      </c>
      <c r="B761" t="s">
        <v>2239</v>
      </c>
      <c r="C761" t="s">
        <v>2261</v>
      </c>
      <c r="D761" t="s">
        <v>2262</v>
      </c>
    </row>
    <row r="762" spans="1:4">
      <c r="A762" s="1071">
        <v>761</v>
      </c>
      <c r="B762" t="s">
        <v>2239</v>
      </c>
      <c r="C762" t="s">
        <v>2263</v>
      </c>
      <c r="D762" t="s">
        <v>2264</v>
      </c>
    </row>
    <row r="763" spans="1:4">
      <c r="A763" s="1071">
        <v>762</v>
      </c>
      <c r="B763" t="s">
        <v>2239</v>
      </c>
      <c r="C763" t="s">
        <v>2265</v>
      </c>
      <c r="D763" t="s">
        <v>2266</v>
      </c>
    </row>
    <row r="764" spans="1:4">
      <c r="A764" s="1071">
        <v>763</v>
      </c>
      <c r="B764" t="s">
        <v>2239</v>
      </c>
      <c r="C764" t="s">
        <v>2267</v>
      </c>
      <c r="D764" t="s">
        <v>2268</v>
      </c>
    </row>
    <row r="765" spans="1:4">
      <c r="A765" s="1071">
        <v>764</v>
      </c>
      <c r="B765" t="s">
        <v>2239</v>
      </c>
      <c r="C765" t="s">
        <v>2269</v>
      </c>
      <c r="D765" t="s">
        <v>2270</v>
      </c>
    </row>
    <row r="766" spans="1:4">
      <c r="A766" s="1071">
        <v>765</v>
      </c>
      <c r="B766" t="s">
        <v>2239</v>
      </c>
      <c r="C766" t="s">
        <v>2271</v>
      </c>
      <c r="D766" t="s">
        <v>2272</v>
      </c>
    </row>
    <row r="767" spans="1:4">
      <c r="A767" s="1071">
        <v>766</v>
      </c>
      <c r="B767" t="s">
        <v>2239</v>
      </c>
      <c r="C767" t="s">
        <v>2273</v>
      </c>
      <c r="D767" t="s">
        <v>2274</v>
      </c>
    </row>
    <row r="768" spans="1:4">
      <c r="A768" s="1071">
        <v>767</v>
      </c>
      <c r="B768" t="s">
        <v>2239</v>
      </c>
      <c r="C768" t="s">
        <v>2275</v>
      </c>
      <c r="D768" t="s">
        <v>2276</v>
      </c>
    </row>
    <row r="769" spans="1:4">
      <c r="A769" s="1071">
        <v>768</v>
      </c>
      <c r="B769" t="s">
        <v>2239</v>
      </c>
      <c r="C769" t="s">
        <v>2277</v>
      </c>
      <c r="D769" t="s">
        <v>2278</v>
      </c>
    </row>
    <row r="770" spans="1:4">
      <c r="A770" s="1071">
        <v>769</v>
      </c>
      <c r="B770" t="s">
        <v>2239</v>
      </c>
      <c r="C770" t="s">
        <v>2239</v>
      </c>
      <c r="D770" t="s">
        <v>2240</v>
      </c>
    </row>
    <row r="771" spans="1:4">
      <c r="A771" s="1071">
        <v>770</v>
      </c>
      <c r="B771" t="s">
        <v>2239</v>
      </c>
      <c r="C771" t="s">
        <v>2279</v>
      </c>
      <c r="D771" t="s">
        <v>2280</v>
      </c>
    </row>
    <row r="772" spans="1:4">
      <c r="A772" s="1071">
        <v>771</v>
      </c>
      <c r="B772" t="s">
        <v>2239</v>
      </c>
      <c r="C772" t="s">
        <v>2281</v>
      </c>
      <c r="D772" t="s">
        <v>2282</v>
      </c>
    </row>
    <row r="773" spans="1:4">
      <c r="A773" s="1071">
        <v>772</v>
      </c>
      <c r="B773" t="s">
        <v>2239</v>
      </c>
      <c r="C773" t="s">
        <v>2283</v>
      </c>
      <c r="D773" t="s">
        <v>2284</v>
      </c>
    </row>
    <row r="774" spans="1:4">
      <c r="A774" s="1071">
        <v>773</v>
      </c>
      <c r="B774" t="s">
        <v>2239</v>
      </c>
      <c r="C774" t="s">
        <v>2285</v>
      </c>
      <c r="D774" t="s">
        <v>2286</v>
      </c>
    </row>
    <row r="775" spans="1:4">
      <c r="A775" s="1071">
        <v>774</v>
      </c>
      <c r="B775" t="s">
        <v>2239</v>
      </c>
      <c r="C775" t="s">
        <v>2287</v>
      </c>
      <c r="D775" t="s">
        <v>2288</v>
      </c>
    </row>
    <row r="776" spans="1:4">
      <c r="A776" s="1071">
        <v>775</v>
      </c>
      <c r="B776" t="s">
        <v>2239</v>
      </c>
      <c r="C776" t="s">
        <v>2289</v>
      </c>
      <c r="D776" t="s">
        <v>2290</v>
      </c>
    </row>
    <row r="777" spans="1:4">
      <c r="A777" s="1071">
        <v>776</v>
      </c>
      <c r="B777" t="s">
        <v>2239</v>
      </c>
      <c r="C777" t="s">
        <v>2291</v>
      </c>
      <c r="D777" t="s">
        <v>2292</v>
      </c>
    </row>
    <row r="778" spans="1:4">
      <c r="A778" s="1071">
        <v>777</v>
      </c>
      <c r="B778" t="s">
        <v>2239</v>
      </c>
      <c r="C778" t="s">
        <v>2293</v>
      </c>
      <c r="D778" t="s">
        <v>2294</v>
      </c>
    </row>
    <row r="779" spans="1:4">
      <c r="A779" s="1071">
        <v>778</v>
      </c>
      <c r="B779" t="s">
        <v>2295</v>
      </c>
      <c r="C779" t="s">
        <v>2297</v>
      </c>
      <c r="D779" t="s">
        <v>2298</v>
      </c>
    </row>
    <row r="780" spans="1:4">
      <c r="A780" s="1071">
        <v>779</v>
      </c>
      <c r="B780" t="s">
        <v>2295</v>
      </c>
      <c r="C780" t="s">
        <v>2299</v>
      </c>
      <c r="D780" t="s">
        <v>2300</v>
      </c>
    </row>
    <row r="781" spans="1:4">
      <c r="A781" s="1071">
        <v>780</v>
      </c>
      <c r="B781" t="s">
        <v>2295</v>
      </c>
      <c r="C781" t="s">
        <v>2301</v>
      </c>
      <c r="D781" t="s">
        <v>2302</v>
      </c>
    </row>
    <row r="782" spans="1:4">
      <c r="A782" s="1071">
        <v>781</v>
      </c>
      <c r="B782" t="s">
        <v>2295</v>
      </c>
      <c r="C782" t="s">
        <v>2303</v>
      </c>
      <c r="D782" t="s">
        <v>2304</v>
      </c>
    </row>
    <row r="783" spans="1:4">
      <c r="A783" s="1071">
        <v>782</v>
      </c>
      <c r="B783" t="s">
        <v>2295</v>
      </c>
      <c r="C783" t="s">
        <v>2305</v>
      </c>
      <c r="D783" t="s">
        <v>2306</v>
      </c>
    </row>
    <row r="784" spans="1:4">
      <c r="A784" s="1071">
        <v>783</v>
      </c>
      <c r="B784" t="s">
        <v>2295</v>
      </c>
      <c r="C784" t="s">
        <v>2307</v>
      </c>
      <c r="D784" t="s">
        <v>2308</v>
      </c>
    </row>
    <row r="785" spans="1:4">
      <c r="A785" s="1071">
        <v>784</v>
      </c>
      <c r="B785" t="s">
        <v>2295</v>
      </c>
      <c r="C785" t="s">
        <v>2309</v>
      </c>
      <c r="D785" t="s">
        <v>2310</v>
      </c>
    </row>
    <row r="786" spans="1:4">
      <c r="A786" s="1071">
        <v>785</v>
      </c>
      <c r="B786" t="s">
        <v>2295</v>
      </c>
      <c r="C786" t="s">
        <v>2311</v>
      </c>
      <c r="D786" t="s">
        <v>2312</v>
      </c>
    </row>
    <row r="787" spans="1:4">
      <c r="A787" s="1071">
        <v>786</v>
      </c>
      <c r="B787" t="s">
        <v>2295</v>
      </c>
      <c r="C787" t="s">
        <v>2313</v>
      </c>
      <c r="D787" t="s">
        <v>2314</v>
      </c>
    </row>
    <row r="788" spans="1:4">
      <c r="A788" s="1071">
        <v>787</v>
      </c>
      <c r="B788" t="s">
        <v>2295</v>
      </c>
      <c r="C788" t="s">
        <v>2315</v>
      </c>
      <c r="D788" t="s">
        <v>2316</v>
      </c>
    </row>
    <row r="789" spans="1:4">
      <c r="A789" s="1071">
        <v>788</v>
      </c>
      <c r="B789" t="s">
        <v>2295</v>
      </c>
      <c r="C789" t="s">
        <v>2317</v>
      </c>
      <c r="D789" t="s">
        <v>2318</v>
      </c>
    </row>
    <row r="790" spans="1:4">
      <c r="A790" s="1071">
        <v>789</v>
      </c>
      <c r="B790" t="s">
        <v>2295</v>
      </c>
      <c r="C790" t="s">
        <v>2319</v>
      </c>
      <c r="D790" t="s">
        <v>2320</v>
      </c>
    </row>
    <row r="791" spans="1:4">
      <c r="A791" s="1071">
        <v>790</v>
      </c>
      <c r="B791" t="s">
        <v>2295</v>
      </c>
      <c r="C791" t="s">
        <v>2321</v>
      </c>
      <c r="D791" t="s">
        <v>2322</v>
      </c>
    </row>
    <row r="792" spans="1:4">
      <c r="A792" s="1071">
        <v>791</v>
      </c>
      <c r="B792" t="s">
        <v>2295</v>
      </c>
      <c r="C792" t="s">
        <v>2295</v>
      </c>
      <c r="D792" t="s">
        <v>2296</v>
      </c>
    </row>
    <row r="793" spans="1:4">
      <c r="A793" s="1071">
        <v>792</v>
      </c>
      <c r="B793" t="s">
        <v>2295</v>
      </c>
      <c r="C793" t="s">
        <v>2323</v>
      </c>
      <c r="D793" t="s">
        <v>2324</v>
      </c>
    </row>
    <row r="794" spans="1:4">
      <c r="A794" s="1071">
        <v>793</v>
      </c>
      <c r="B794" t="s">
        <v>2295</v>
      </c>
      <c r="C794" t="s">
        <v>2325</v>
      </c>
      <c r="D794" t="s">
        <v>2326</v>
      </c>
    </row>
    <row r="795" spans="1:4">
      <c r="A795" s="1071">
        <v>794</v>
      </c>
      <c r="B795" t="s">
        <v>2295</v>
      </c>
      <c r="C795" t="s">
        <v>2327</v>
      </c>
      <c r="D795" t="s">
        <v>2328</v>
      </c>
    </row>
    <row r="796" spans="1:4">
      <c r="A796" s="1071">
        <v>795</v>
      </c>
      <c r="B796" t="s">
        <v>2295</v>
      </c>
      <c r="C796" t="s">
        <v>2329</v>
      </c>
      <c r="D796" t="s">
        <v>2330</v>
      </c>
    </row>
    <row r="797" spans="1:4">
      <c r="A797" s="1071">
        <v>796</v>
      </c>
      <c r="B797" t="s">
        <v>2295</v>
      </c>
      <c r="C797" t="s">
        <v>2331</v>
      </c>
      <c r="D797" t="s">
        <v>2332</v>
      </c>
    </row>
    <row r="798" spans="1:4">
      <c r="A798" s="1071">
        <v>797</v>
      </c>
      <c r="B798" t="s">
        <v>2295</v>
      </c>
      <c r="C798" t="s">
        <v>2333</v>
      </c>
      <c r="D798" t="s">
        <v>2334</v>
      </c>
    </row>
    <row r="799" spans="1:4">
      <c r="A799" s="1071">
        <v>798</v>
      </c>
      <c r="B799" t="s">
        <v>2295</v>
      </c>
      <c r="C799" t="s">
        <v>2335</v>
      </c>
      <c r="D799" t="s">
        <v>2336</v>
      </c>
    </row>
    <row r="800" spans="1:4">
      <c r="A800" s="1071">
        <v>799</v>
      </c>
      <c r="B800" t="s">
        <v>2337</v>
      </c>
      <c r="C800" t="s">
        <v>2339</v>
      </c>
      <c r="D800" t="s">
        <v>2340</v>
      </c>
    </row>
    <row r="801" spans="1:4">
      <c r="A801" s="1071">
        <v>800</v>
      </c>
      <c r="B801" t="s">
        <v>2337</v>
      </c>
      <c r="C801" t="s">
        <v>1234</v>
      </c>
      <c r="D801" t="s">
        <v>2341</v>
      </c>
    </row>
    <row r="802" spans="1:4">
      <c r="A802" s="1071">
        <v>801</v>
      </c>
      <c r="B802" t="s">
        <v>2337</v>
      </c>
      <c r="C802" t="s">
        <v>1054</v>
      </c>
      <c r="D802" t="s">
        <v>2342</v>
      </c>
    </row>
    <row r="803" spans="1:4">
      <c r="A803" s="1071">
        <v>802</v>
      </c>
      <c r="B803" t="s">
        <v>2337</v>
      </c>
      <c r="C803" t="s">
        <v>2343</v>
      </c>
      <c r="D803" t="s">
        <v>2344</v>
      </c>
    </row>
    <row r="804" spans="1:4">
      <c r="A804" s="1071">
        <v>803</v>
      </c>
      <c r="B804" t="s">
        <v>2337</v>
      </c>
      <c r="C804" t="s">
        <v>2345</v>
      </c>
      <c r="D804" t="s">
        <v>2346</v>
      </c>
    </row>
    <row r="805" spans="1:4">
      <c r="A805" s="1071">
        <v>804</v>
      </c>
      <c r="B805" t="s">
        <v>2337</v>
      </c>
      <c r="C805" t="s">
        <v>2347</v>
      </c>
      <c r="D805" t="s">
        <v>2348</v>
      </c>
    </row>
    <row r="806" spans="1:4">
      <c r="A806" s="1071">
        <v>805</v>
      </c>
      <c r="B806" t="s">
        <v>2337</v>
      </c>
      <c r="C806" t="s">
        <v>2349</v>
      </c>
      <c r="D806" t="s">
        <v>2350</v>
      </c>
    </row>
    <row r="807" spans="1:4">
      <c r="A807" s="1071">
        <v>806</v>
      </c>
      <c r="B807" t="s">
        <v>2337</v>
      </c>
      <c r="C807" t="s">
        <v>2351</v>
      </c>
      <c r="D807" t="s">
        <v>2352</v>
      </c>
    </row>
    <row r="808" spans="1:4">
      <c r="A808" s="1071">
        <v>807</v>
      </c>
      <c r="B808" t="s">
        <v>2337</v>
      </c>
      <c r="C808" t="s">
        <v>2353</v>
      </c>
      <c r="D808" t="s">
        <v>2354</v>
      </c>
    </row>
    <row r="809" spans="1:4">
      <c r="A809" s="1071">
        <v>808</v>
      </c>
      <c r="B809" t="s">
        <v>2337</v>
      </c>
      <c r="C809" t="s">
        <v>2355</v>
      </c>
      <c r="D809" t="s">
        <v>2356</v>
      </c>
    </row>
    <row r="810" spans="1:4">
      <c r="A810" s="1071">
        <v>809</v>
      </c>
      <c r="B810" t="s">
        <v>2337</v>
      </c>
      <c r="C810" t="s">
        <v>2357</v>
      </c>
      <c r="D810" t="s">
        <v>2358</v>
      </c>
    </row>
    <row r="811" spans="1:4">
      <c r="A811" s="1071">
        <v>810</v>
      </c>
      <c r="B811" t="s">
        <v>2337</v>
      </c>
      <c r="C811" t="s">
        <v>2359</v>
      </c>
      <c r="D811" t="s">
        <v>2360</v>
      </c>
    </row>
    <row r="812" spans="1:4">
      <c r="A812" s="1071">
        <v>811</v>
      </c>
      <c r="B812" t="s">
        <v>2337</v>
      </c>
      <c r="C812" t="s">
        <v>2361</v>
      </c>
      <c r="D812" t="s">
        <v>2362</v>
      </c>
    </row>
    <row r="813" spans="1:4">
      <c r="A813" s="1071">
        <v>812</v>
      </c>
      <c r="B813" t="s">
        <v>2337</v>
      </c>
      <c r="C813" t="s">
        <v>2363</v>
      </c>
      <c r="D813" t="s">
        <v>2364</v>
      </c>
    </row>
    <row r="814" spans="1:4">
      <c r="A814" s="1071">
        <v>813</v>
      </c>
      <c r="B814" t="s">
        <v>2337</v>
      </c>
      <c r="C814" t="s">
        <v>2365</v>
      </c>
      <c r="D814" t="s">
        <v>2366</v>
      </c>
    </row>
    <row r="815" spans="1:4">
      <c r="A815" s="1071">
        <v>814</v>
      </c>
      <c r="B815" t="s">
        <v>2337</v>
      </c>
      <c r="C815" t="s">
        <v>2337</v>
      </c>
      <c r="D815" t="s">
        <v>2338</v>
      </c>
    </row>
    <row r="816" spans="1:4">
      <c r="A816" s="1071">
        <v>815</v>
      </c>
      <c r="B816" t="s">
        <v>2337</v>
      </c>
      <c r="C816" t="s">
        <v>2367</v>
      </c>
      <c r="D816" t="s">
        <v>2368</v>
      </c>
    </row>
    <row r="817" spans="1:4">
      <c r="A817" s="1071">
        <v>816</v>
      </c>
      <c r="B817" t="s">
        <v>2337</v>
      </c>
      <c r="C817" t="s">
        <v>2369</v>
      </c>
      <c r="D817" t="s">
        <v>2370</v>
      </c>
    </row>
    <row r="818" spans="1:4">
      <c r="A818" s="1071">
        <v>817</v>
      </c>
      <c r="B818" t="s">
        <v>2337</v>
      </c>
      <c r="C818" t="s">
        <v>2371</v>
      </c>
      <c r="D818" t="s">
        <v>2372</v>
      </c>
    </row>
    <row r="819" spans="1:4">
      <c r="A819" s="1071">
        <v>818</v>
      </c>
      <c r="B819" t="s">
        <v>2337</v>
      </c>
      <c r="C819" t="s">
        <v>2373</v>
      </c>
      <c r="D819" t="s">
        <v>2374</v>
      </c>
    </row>
    <row r="820" spans="1:4">
      <c r="A820" s="1071">
        <v>819</v>
      </c>
      <c r="B820" t="s">
        <v>2337</v>
      </c>
      <c r="C820" t="s">
        <v>2375</v>
      </c>
      <c r="D820" t="s">
        <v>2376</v>
      </c>
    </row>
    <row r="821" spans="1:4">
      <c r="A821" s="1071">
        <v>820</v>
      </c>
      <c r="B821" t="s">
        <v>2337</v>
      </c>
      <c r="C821" t="s">
        <v>2377</v>
      </c>
      <c r="D821" t="s">
        <v>2378</v>
      </c>
    </row>
    <row r="822" spans="1:4">
      <c r="A822" s="1071">
        <v>821</v>
      </c>
      <c r="B822" t="s">
        <v>2337</v>
      </c>
      <c r="C822" t="s">
        <v>2379</v>
      </c>
      <c r="D822" t="s">
        <v>2380</v>
      </c>
    </row>
    <row r="823" spans="1:4">
      <c r="A823" s="1071">
        <v>822</v>
      </c>
      <c r="B823" t="s">
        <v>2337</v>
      </c>
      <c r="C823" t="s">
        <v>2381</v>
      </c>
      <c r="D823" t="s">
        <v>2382</v>
      </c>
    </row>
    <row r="824" spans="1:4">
      <c r="A824" s="1071">
        <v>823</v>
      </c>
      <c r="B824" t="s">
        <v>2383</v>
      </c>
      <c r="C824" t="s">
        <v>2385</v>
      </c>
      <c r="D824" t="s">
        <v>2386</v>
      </c>
    </row>
    <row r="825" spans="1:4">
      <c r="A825" s="1071">
        <v>824</v>
      </c>
      <c r="B825" t="s">
        <v>2383</v>
      </c>
      <c r="C825" t="s">
        <v>2387</v>
      </c>
      <c r="D825" t="s">
        <v>2388</v>
      </c>
    </row>
    <row r="826" spans="1:4">
      <c r="A826" s="1071">
        <v>825</v>
      </c>
      <c r="B826" t="s">
        <v>2383</v>
      </c>
      <c r="C826" t="s">
        <v>2389</v>
      </c>
      <c r="D826" t="s">
        <v>2390</v>
      </c>
    </row>
    <row r="827" spans="1:4">
      <c r="A827" s="1071">
        <v>826</v>
      </c>
      <c r="B827" t="s">
        <v>2383</v>
      </c>
      <c r="C827" t="s">
        <v>2391</v>
      </c>
      <c r="D827" t="s">
        <v>2392</v>
      </c>
    </row>
    <row r="828" spans="1:4">
      <c r="A828" s="1071">
        <v>827</v>
      </c>
      <c r="B828" t="s">
        <v>2383</v>
      </c>
      <c r="C828" t="s">
        <v>2393</v>
      </c>
      <c r="D828" t="s">
        <v>2394</v>
      </c>
    </row>
    <row r="829" spans="1:4">
      <c r="A829" s="1071">
        <v>828</v>
      </c>
      <c r="B829" t="s">
        <v>2383</v>
      </c>
      <c r="C829" t="s">
        <v>2395</v>
      </c>
      <c r="D829" t="s">
        <v>2396</v>
      </c>
    </row>
    <row r="830" spans="1:4">
      <c r="A830" s="1071">
        <v>829</v>
      </c>
      <c r="B830" t="s">
        <v>2383</v>
      </c>
      <c r="C830" t="s">
        <v>2397</v>
      </c>
      <c r="D830" t="s">
        <v>2398</v>
      </c>
    </row>
    <row r="831" spans="1:4">
      <c r="A831" s="1071">
        <v>830</v>
      </c>
      <c r="B831" t="s">
        <v>2383</v>
      </c>
      <c r="C831" t="s">
        <v>2399</v>
      </c>
      <c r="D831" t="s">
        <v>2400</v>
      </c>
    </row>
    <row r="832" spans="1:4">
      <c r="A832" s="1071">
        <v>831</v>
      </c>
      <c r="B832" t="s">
        <v>2383</v>
      </c>
      <c r="C832" t="s">
        <v>2401</v>
      </c>
      <c r="D832" t="s">
        <v>2402</v>
      </c>
    </row>
    <row r="833" spans="1:4">
      <c r="A833" s="1071">
        <v>832</v>
      </c>
      <c r="B833" t="s">
        <v>2383</v>
      </c>
      <c r="C833" t="s">
        <v>1420</v>
      </c>
      <c r="D833" t="s">
        <v>2403</v>
      </c>
    </row>
    <row r="834" spans="1:4">
      <c r="A834" s="1071">
        <v>833</v>
      </c>
      <c r="B834" t="s">
        <v>2383</v>
      </c>
      <c r="C834" t="s">
        <v>1832</v>
      </c>
      <c r="D834" t="s">
        <v>2404</v>
      </c>
    </row>
    <row r="835" spans="1:4">
      <c r="A835" s="1071">
        <v>834</v>
      </c>
      <c r="B835" t="s">
        <v>2383</v>
      </c>
      <c r="C835" t="s">
        <v>2275</v>
      </c>
      <c r="D835" t="s">
        <v>2405</v>
      </c>
    </row>
    <row r="836" spans="1:4">
      <c r="A836" s="1071">
        <v>835</v>
      </c>
      <c r="B836" t="s">
        <v>2383</v>
      </c>
      <c r="C836" t="s">
        <v>2406</v>
      </c>
      <c r="D836" t="s">
        <v>2407</v>
      </c>
    </row>
    <row r="837" spans="1:4">
      <c r="A837" s="1071">
        <v>836</v>
      </c>
      <c r="B837" t="s">
        <v>2383</v>
      </c>
      <c r="C837" t="s">
        <v>2383</v>
      </c>
      <c r="D837" t="s">
        <v>2384</v>
      </c>
    </row>
    <row r="838" spans="1:4">
      <c r="A838" s="1071">
        <v>837</v>
      </c>
      <c r="B838" t="s">
        <v>2383</v>
      </c>
      <c r="C838" t="s">
        <v>2408</v>
      </c>
      <c r="D838" t="s">
        <v>2409</v>
      </c>
    </row>
    <row r="839" spans="1:4">
      <c r="A839" s="1071">
        <v>838</v>
      </c>
      <c r="B839" t="s">
        <v>2383</v>
      </c>
      <c r="C839" t="s">
        <v>2410</v>
      </c>
      <c r="D839" t="s">
        <v>2411</v>
      </c>
    </row>
    <row r="840" spans="1:4">
      <c r="A840" s="1071">
        <v>839</v>
      </c>
      <c r="B840" t="s">
        <v>2383</v>
      </c>
      <c r="C840" t="s">
        <v>2412</v>
      </c>
      <c r="D840" t="s">
        <v>2413</v>
      </c>
    </row>
    <row r="841" spans="1:4">
      <c r="A841" s="1071">
        <v>840</v>
      </c>
      <c r="B841" t="s">
        <v>2383</v>
      </c>
      <c r="C841" t="s">
        <v>2414</v>
      </c>
      <c r="D841" t="s">
        <v>2415</v>
      </c>
    </row>
    <row r="842" spans="1:4">
      <c r="A842" s="1071">
        <v>841</v>
      </c>
      <c r="B842" t="s">
        <v>2416</v>
      </c>
      <c r="C842" t="s">
        <v>2418</v>
      </c>
      <c r="D842" t="s">
        <v>2419</v>
      </c>
    </row>
    <row r="843" spans="1:4">
      <c r="A843" s="1071">
        <v>842</v>
      </c>
      <c r="B843" t="s">
        <v>2416</v>
      </c>
      <c r="C843" t="s">
        <v>2420</v>
      </c>
      <c r="D843" t="s">
        <v>2421</v>
      </c>
    </row>
    <row r="844" spans="1:4">
      <c r="A844" s="1071">
        <v>843</v>
      </c>
      <c r="B844" t="s">
        <v>2416</v>
      </c>
      <c r="C844" t="s">
        <v>1128</v>
      </c>
      <c r="D844" t="s">
        <v>2422</v>
      </c>
    </row>
    <row r="845" spans="1:4">
      <c r="A845" s="1071">
        <v>844</v>
      </c>
      <c r="B845" t="s">
        <v>2416</v>
      </c>
      <c r="C845" t="s">
        <v>2423</v>
      </c>
      <c r="D845" t="s">
        <v>2424</v>
      </c>
    </row>
    <row r="846" spans="1:4">
      <c r="A846" s="1071">
        <v>845</v>
      </c>
      <c r="B846" t="s">
        <v>2416</v>
      </c>
      <c r="C846" t="s">
        <v>2425</v>
      </c>
      <c r="D846" t="s">
        <v>2426</v>
      </c>
    </row>
    <row r="847" spans="1:4">
      <c r="A847" s="1071">
        <v>846</v>
      </c>
      <c r="B847" t="s">
        <v>2416</v>
      </c>
      <c r="C847" t="s">
        <v>2427</v>
      </c>
      <c r="D847" t="s">
        <v>2428</v>
      </c>
    </row>
    <row r="848" spans="1:4">
      <c r="A848" s="1071">
        <v>847</v>
      </c>
      <c r="B848" t="s">
        <v>2416</v>
      </c>
      <c r="C848" t="s">
        <v>2429</v>
      </c>
      <c r="D848" t="s">
        <v>2430</v>
      </c>
    </row>
    <row r="849" spans="1:4">
      <c r="A849" s="1071">
        <v>848</v>
      </c>
      <c r="B849" t="s">
        <v>2416</v>
      </c>
      <c r="C849" t="s">
        <v>2431</v>
      </c>
      <c r="D849" t="s">
        <v>2432</v>
      </c>
    </row>
    <row r="850" spans="1:4">
      <c r="A850" s="1071">
        <v>849</v>
      </c>
      <c r="B850" t="s">
        <v>2416</v>
      </c>
      <c r="C850" t="s">
        <v>2433</v>
      </c>
      <c r="D850" t="s">
        <v>2434</v>
      </c>
    </row>
    <row r="851" spans="1:4">
      <c r="A851" s="1071">
        <v>850</v>
      </c>
      <c r="B851" t="s">
        <v>2416</v>
      </c>
      <c r="C851" t="s">
        <v>2435</v>
      </c>
      <c r="D851" t="s">
        <v>2436</v>
      </c>
    </row>
    <row r="852" spans="1:4">
      <c r="A852" s="1071">
        <v>851</v>
      </c>
      <c r="B852" t="s">
        <v>2416</v>
      </c>
      <c r="C852" t="s">
        <v>2437</v>
      </c>
      <c r="D852" t="s">
        <v>2438</v>
      </c>
    </row>
    <row r="853" spans="1:4">
      <c r="A853" s="1071">
        <v>852</v>
      </c>
      <c r="B853" t="s">
        <v>2416</v>
      </c>
      <c r="C853" t="s">
        <v>2439</v>
      </c>
      <c r="D853" t="s">
        <v>2440</v>
      </c>
    </row>
    <row r="854" spans="1:4">
      <c r="A854" s="1071">
        <v>853</v>
      </c>
      <c r="B854" t="s">
        <v>2416</v>
      </c>
      <c r="C854" t="s">
        <v>2441</v>
      </c>
      <c r="D854" t="s">
        <v>2442</v>
      </c>
    </row>
    <row r="855" spans="1:4">
      <c r="A855" s="1071">
        <v>854</v>
      </c>
      <c r="B855" t="s">
        <v>2416</v>
      </c>
      <c r="C855" t="s">
        <v>2443</v>
      </c>
      <c r="D855" t="s">
        <v>2444</v>
      </c>
    </row>
    <row r="856" spans="1:4">
      <c r="A856" s="1071">
        <v>855</v>
      </c>
      <c r="B856" t="s">
        <v>2416</v>
      </c>
      <c r="C856" t="s">
        <v>2445</v>
      </c>
      <c r="D856" t="s">
        <v>2446</v>
      </c>
    </row>
    <row r="857" spans="1:4">
      <c r="A857" s="1071">
        <v>856</v>
      </c>
      <c r="B857" t="s">
        <v>2416</v>
      </c>
      <c r="C857" t="s">
        <v>2447</v>
      </c>
      <c r="D857" t="s">
        <v>2448</v>
      </c>
    </row>
    <row r="858" spans="1:4">
      <c r="A858" s="1071">
        <v>857</v>
      </c>
      <c r="B858" t="s">
        <v>2416</v>
      </c>
      <c r="C858" t="s">
        <v>2449</v>
      </c>
      <c r="D858" t="s">
        <v>2450</v>
      </c>
    </row>
    <row r="859" spans="1:4">
      <c r="A859" s="1071">
        <v>858</v>
      </c>
      <c r="B859" t="s">
        <v>2416</v>
      </c>
      <c r="C859" t="s">
        <v>1830</v>
      </c>
      <c r="D859" t="s">
        <v>2451</v>
      </c>
    </row>
    <row r="860" spans="1:4">
      <c r="A860" s="1071">
        <v>859</v>
      </c>
      <c r="B860" t="s">
        <v>2416</v>
      </c>
      <c r="C860" t="s">
        <v>2452</v>
      </c>
      <c r="D860" t="s">
        <v>2453</v>
      </c>
    </row>
    <row r="861" spans="1:4">
      <c r="A861" s="1071">
        <v>860</v>
      </c>
      <c r="B861" t="s">
        <v>2416</v>
      </c>
      <c r="C861" t="s">
        <v>2416</v>
      </c>
      <c r="D861" t="s">
        <v>2417</v>
      </c>
    </row>
    <row r="862" spans="1:4">
      <c r="A862" s="1071">
        <v>861</v>
      </c>
      <c r="B862" t="s">
        <v>2416</v>
      </c>
      <c r="C862" t="s">
        <v>2454</v>
      </c>
      <c r="D862" t="s">
        <v>2455</v>
      </c>
    </row>
    <row r="863" spans="1:4">
      <c r="A863" s="1071">
        <v>862</v>
      </c>
      <c r="B863" t="s">
        <v>2416</v>
      </c>
      <c r="C863" t="s">
        <v>1695</v>
      </c>
      <c r="D863" t="s">
        <v>2456</v>
      </c>
    </row>
    <row r="864" spans="1:4">
      <c r="A864" s="1071">
        <v>863</v>
      </c>
      <c r="B864" t="s">
        <v>2457</v>
      </c>
      <c r="C864" t="s">
        <v>2459</v>
      </c>
      <c r="D864" t="s">
        <v>2460</v>
      </c>
    </row>
    <row r="865" spans="1:4">
      <c r="A865" s="1071">
        <v>864</v>
      </c>
      <c r="B865" t="s">
        <v>2457</v>
      </c>
      <c r="C865" t="s">
        <v>2461</v>
      </c>
      <c r="D865" t="s">
        <v>2462</v>
      </c>
    </row>
    <row r="866" spans="1:4">
      <c r="A866" s="1071">
        <v>865</v>
      </c>
      <c r="B866" t="s">
        <v>2457</v>
      </c>
      <c r="C866" t="s">
        <v>2463</v>
      </c>
      <c r="D866" t="s">
        <v>2464</v>
      </c>
    </row>
    <row r="867" spans="1:4">
      <c r="A867" s="1071">
        <v>866</v>
      </c>
      <c r="B867" t="s">
        <v>2457</v>
      </c>
      <c r="C867" t="s">
        <v>2465</v>
      </c>
      <c r="D867" t="s">
        <v>2466</v>
      </c>
    </row>
    <row r="868" spans="1:4">
      <c r="A868" s="1071">
        <v>867</v>
      </c>
      <c r="B868" t="s">
        <v>2457</v>
      </c>
      <c r="C868" t="s">
        <v>2467</v>
      </c>
      <c r="D868" t="s">
        <v>2468</v>
      </c>
    </row>
    <row r="869" spans="1:4">
      <c r="A869" s="1071">
        <v>868</v>
      </c>
      <c r="B869" t="s">
        <v>2457</v>
      </c>
      <c r="C869" t="s">
        <v>2469</v>
      </c>
      <c r="D869" t="s">
        <v>2470</v>
      </c>
    </row>
    <row r="870" spans="1:4">
      <c r="A870" s="1071">
        <v>869</v>
      </c>
      <c r="B870" t="s">
        <v>2457</v>
      </c>
      <c r="C870" t="s">
        <v>2471</v>
      </c>
      <c r="D870" t="s">
        <v>2472</v>
      </c>
    </row>
    <row r="871" spans="1:4">
      <c r="A871" s="1071">
        <v>870</v>
      </c>
      <c r="B871" t="s">
        <v>2457</v>
      </c>
      <c r="C871" t="s">
        <v>2473</v>
      </c>
      <c r="D871" t="s">
        <v>2474</v>
      </c>
    </row>
    <row r="872" spans="1:4">
      <c r="A872" s="1071">
        <v>871</v>
      </c>
      <c r="B872" t="s">
        <v>2457</v>
      </c>
      <c r="C872" t="s">
        <v>2475</v>
      </c>
      <c r="D872" t="s">
        <v>2476</v>
      </c>
    </row>
    <row r="873" spans="1:4">
      <c r="A873" s="1071">
        <v>872</v>
      </c>
      <c r="B873" t="s">
        <v>2457</v>
      </c>
      <c r="C873" t="s">
        <v>2477</v>
      </c>
      <c r="D873" t="s">
        <v>2478</v>
      </c>
    </row>
    <row r="874" spans="1:4">
      <c r="A874" s="1071">
        <v>873</v>
      </c>
      <c r="B874" t="s">
        <v>2457</v>
      </c>
      <c r="C874" t="s">
        <v>2479</v>
      </c>
      <c r="D874" t="s">
        <v>2480</v>
      </c>
    </row>
    <row r="875" spans="1:4">
      <c r="A875" s="1071">
        <v>874</v>
      </c>
      <c r="B875" t="s">
        <v>2457</v>
      </c>
      <c r="C875" t="s">
        <v>2481</v>
      </c>
      <c r="D875" t="s">
        <v>2482</v>
      </c>
    </row>
    <row r="876" spans="1:4">
      <c r="A876" s="1071">
        <v>875</v>
      </c>
      <c r="B876" t="s">
        <v>2457</v>
      </c>
      <c r="C876" t="s">
        <v>2483</v>
      </c>
      <c r="D876" t="s">
        <v>2484</v>
      </c>
    </row>
    <row r="877" spans="1:4">
      <c r="A877" s="1071">
        <v>876</v>
      </c>
      <c r="B877" t="s">
        <v>2457</v>
      </c>
      <c r="C877" t="s">
        <v>2485</v>
      </c>
      <c r="D877" t="s">
        <v>2486</v>
      </c>
    </row>
    <row r="878" spans="1:4">
      <c r="A878" s="1071">
        <v>877</v>
      </c>
      <c r="B878" t="s">
        <v>2457</v>
      </c>
      <c r="C878" t="s">
        <v>2487</v>
      </c>
      <c r="D878" t="s">
        <v>2488</v>
      </c>
    </row>
    <row r="879" spans="1:4">
      <c r="A879" s="1071">
        <v>878</v>
      </c>
      <c r="B879" t="s">
        <v>2457</v>
      </c>
      <c r="C879" t="s">
        <v>2489</v>
      </c>
      <c r="D879" t="s">
        <v>2490</v>
      </c>
    </row>
    <row r="880" spans="1:4">
      <c r="A880" s="1071">
        <v>879</v>
      </c>
      <c r="B880" t="s">
        <v>2457</v>
      </c>
      <c r="C880" t="s">
        <v>1104</v>
      </c>
      <c r="D880" t="s">
        <v>2491</v>
      </c>
    </row>
    <row r="881" spans="1:4">
      <c r="A881" s="1071">
        <v>880</v>
      </c>
      <c r="B881" t="s">
        <v>2457</v>
      </c>
      <c r="C881" t="s">
        <v>2492</v>
      </c>
      <c r="D881" t="s">
        <v>2493</v>
      </c>
    </row>
    <row r="882" spans="1:4">
      <c r="A882" s="1071">
        <v>881</v>
      </c>
      <c r="B882" t="s">
        <v>2457</v>
      </c>
      <c r="C882" t="s">
        <v>2494</v>
      </c>
      <c r="D882" t="s">
        <v>2495</v>
      </c>
    </row>
    <row r="883" spans="1:4">
      <c r="A883" s="1071">
        <v>882</v>
      </c>
      <c r="B883" t="s">
        <v>2457</v>
      </c>
      <c r="C883" t="s">
        <v>2496</v>
      </c>
      <c r="D883" t="s">
        <v>2497</v>
      </c>
    </row>
    <row r="884" spans="1:4">
      <c r="A884" s="1071">
        <v>883</v>
      </c>
      <c r="B884" t="s">
        <v>2457</v>
      </c>
      <c r="C884" t="s">
        <v>2498</v>
      </c>
      <c r="D884" t="s">
        <v>2499</v>
      </c>
    </row>
    <row r="885" spans="1:4">
      <c r="A885" s="1071">
        <v>884</v>
      </c>
      <c r="B885" t="s">
        <v>2457</v>
      </c>
      <c r="C885" t="s">
        <v>2457</v>
      </c>
      <c r="D885" t="s">
        <v>2458</v>
      </c>
    </row>
    <row r="886" spans="1:4">
      <c r="A886" s="1071">
        <v>885</v>
      </c>
      <c r="B886" t="s">
        <v>2457</v>
      </c>
      <c r="C886" t="s">
        <v>2500</v>
      </c>
      <c r="D886" t="s">
        <v>2501</v>
      </c>
    </row>
    <row r="887" spans="1:4">
      <c r="A887" s="1071">
        <v>886</v>
      </c>
      <c r="B887" t="s">
        <v>2457</v>
      </c>
      <c r="C887" t="s">
        <v>2502</v>
      </c>
      <c r="D887" t="s">
        <v>2503</v>
      </c>
    </row>
    <row r="888" spans="1:4">
      <c r="A888" s="1071">
        <v>887</v>
      </c>
      <c r="B888" t="s">
        <v>2504</v>
      </c>
      <c r="C888" t="s">
        <v>2506</v>
      </c>
      <c r="D888" t="s">
        <v>2507</v>
      </c>
    </row>
    <row r="889" spans="1:4">
      <c r="A889" s="1071">
        <v>888</v>
      </c>
      <c r="B889" t="s">
        <v>2504</v>
      </c>
      <c r="C889" t="s">
        <v>2508</v>
      </c>
      <c r="D889" t="s">
        <v>2509</v>
      </c>
    </row>
    <row r="890" spans="1:4">
      <c r="A890" s="1071">
        <v>889</v>
      </c>
      <c r="B890" t="s">
        <v>2504</v>
      </c>
      <c r="C890" t="s">
        <v>2510</v>
      </c>
      <c r="D890" t="s">
        <v>2511</v>
      </c>
    </row>
    <row r="891" spans="1:4">
      <c r="A891" s="1071">
        <v>890</v>
      </c>
      <c r="B891" t="s">
        <v>2504</v>
      </c>
      <c r="C891" t="s">
        <v>2512</v>
      </c>
      <c r="D891" t="s">
        <v>2513</v>
      </c>
    </row>
    <row r="892" spans="1:4">
      <c r="A892" s="1071">
        <v>891</v>
      </c>
      <c r="B892" t="s">
        <v>2504</v>
      </c>
      <c r="C892" t="s">
        <v>2514</v>
      </c>
      <c r="D892" t="s">
        <v>2515</v>
      </c>
    </row>
    <row r="893" spans="1:4">
      <c r="A893" s="1071">
        <v>892</v>
      </c>
      <c r="B893" t="s">
        <v>2504</v>
      </c>
      <c r="C893" t="s">
        <v>2516</v>
      </c>
      <c r="D893" t="s">
        <v>2517</v>
      </c>
    </row>
    <row r="894" spans="1:4">
      <c r="A894" s="1071">
        <v>893</v>
      </c>
      <c r="B894" t="s">
        <v>2504</v>
      </c>
      <c r="C894" t="s">
        <v>2518</v>
      </c>
      <c r="D894" t="s">
        <v>2519</v>
      </c>
    </row>
    <row r="895" spans="1:4">
      <c r="A895" s="1071">
        <v>894</v>
      </c>
      <c r="B895" t="s">
        <v>2504</v>
      </c>
      <c r="C895" t="s">
        <v>2520</v>
      </c>
      <c r="D895" t="s">
        <v>2521</v>
      </c>
    </row>
    <row r="896" spans="1:4">
      <c r="A896" s="1071">
        <v>895</v>
      </c>
      <c r="B896" t="s">
        <v>2504</v>
      </c>
      <c r="C896" t="s">
        <v>2522</v>
      </c>
      <c r="D896" t="s">
        <v>2523</v>
      </c>
    </row>
    <row r="897" spans="1:4">
      <c r="A897" s="1071">
        <v>896</v>
      </c>
      <c r="B897" t="s">
        <v>2504</v>
      </c>
      <c r="C897" t="s">
        <v>2524</v>
      </c>
      <c r="D897" t="s">
        <v>2525</v>
      </c>
    </row>
    <row r="898" spans="1:4">
      <c r="A898" s="1071">
        <v>897</v>
      </c>
      <c r="B898" t="s">
        <v>2504</v>
      </c>
      <c r="C898" t="s">
        <v>2504</v>
      </c>
      <c r="D898" t="s">
        <v>2505</v>
      </c>
    </row>
    <row r="899" spans="1:4">
      <c r="A899" s="1071">
        <v>898</v>
      </c>
      <c r="B899" t="s">
        <v>2504</v>
      </c>
      <c r="C899" t="s">
        <v>2526</v>
      </c>
      <c r="D899" t="s">
        <v>2527</v>
      </c>
    </row>
    <row r="900" spans="1:4">
      <c r="A900" s="1071">
        <v>899</v>
      </c>
      <c r="B900" t="s">
        <v>2504</v>
      </c>
      <c r="C900" t="s">
        <v>2528</v>
      </c>
      <c r="D900" t="s">
        <v>2529</v>
      </c>
    </row>
    <row r="901" spans="1:4">
      <c r="A901" s="1071">
        <v>900</v>
      </c>
      <c r="B901" t="s">
        <v>2504</v>
      </c>
      <c r="C901" t="s">
        <v>2530</v>
      </c>
      <c r="D901" t="s">
        <v>2531</v>
      </c>
    </row>
    <row r="902" spans="1:4">
      <c r="A902" s="1071">
        <v>901</v>
      </c>
      <c r="B902" t="s">
        <v>2532</v>
      </c>
      <c r="C902" t="s">
        <v>2534</v>
      </c>
      <c r="D902" t="s">
        <v>2535</v>
      </c>
    </row>
    <row r="903" spans="1:4">
      <c r="A903" s="1071">
        <v>902</v>
      </c>
      <c r="B903" t="s">
        <v>2532</v>
      </c>
      <c r="C903" t="s">
        <v>2536</v>
      </c>
      <c r="D903" t="s">
        <v>2537</v>
      </c>
    </row>
    <row r="904" spans="1:4">
      <c r="A904" s="1071">
        <v>903</v>
      </c>
      <c r="B904" t="s">
        <v>2532</v>
      </c>
      <c r="C904" t="s">
        <v>2538</v>
      </c>
      <c r="D904" t="s">
        <v>2539</v>
      </c>
    </row>
    <row r="905" spans="1:4">
      <c r="A905" s="1071">
        <v>904</v>
      </c>
      <c r="B905" t="s">
        <v>2532</v>
      </c>
      <c r="C905" t="s">
        <v>2540</v>
      </c>
      <c r="D905" t="s">
        <v>2541</v>
      </c>
    </row>
    <row r="906" spans="1:4">
      <c r="A906" s="1071">
        <v>905</v>
      </c>
      <c r="B906" t="s">
        <v>2532</v>
      </c>
      <c r="C906" t="s">
        <v>2542</v>
      </c>
      <c r="D906" t="s">
        <v>2543</v>
      </c>
    </row>
    <row r="907" spans="1:4">
      <c r="A907" s="1071">
        <v>906</v>
      </c>
      <c r="B907" t="s">
        <v>2532</v>
      </c>
      <c r="C907" t="s">
        <v>2544</v>
      </c>
      <c r="D907" t="s">
        <v>2545</v>
      </c>
    </row>
    <row r="908" spans="1:4">
      <c r="A908" s="1071">
        <v>907</v>
      </c>
      <c r="B908" t="s">
        <v>2532</v>
      </c>
      <c r="C908" t="s">
        <v>2546</v>
      </c>
      <c r="D908" t="s">
        <v>2547</v>
      </c>
    </row>
    <row r="909" spans="1:4">
      <c r="A909" s="1071">
        <v>908</v>
      </c>
      <c r="B909" t="s">
        <v>2532</v>
      </c>
      <c r="C909" t="s">
        <v>2548</v>
      </c>
      <c r="D909" t="s">
        <v>2549</v>
      </c>
    </row>
    <row r="910" spans="1:4">
      <c r="A910" s="1071">
        <v>909</v>
      </c>
      <c r="B910" t="s">
        <v>2532</v>
      </c>
      <c r="C910" t="s">
        <v>2550</v>
      </c>
      <c r="D910" t="s">
        <v>2551</v>
      </c>
    </row>
    <row r="911" spans="1:4">
      <c r="A911" s="1071">
        <v>910</v>
      </c>
      <c r="B911" t="s">
        <v>2532</v>
      </c>
      <c r="C911" t="s">
        <v>1522</v>
      </c>
      <c r="D911" t="s">
        <v>2552</v>
      </c>
    </row>
    <row r="912" spans="1:4">
      <c r="A912" s="1071">
        <v>911</v>
      </c>
      <c r="B912" t="s">
        <v>2532</v>
      </c>
      <c r="C912" t="s">
        <v>2553</v>
      </c>
      <c r="D912" t="s">
        <v>2554</v>
      </c>
    </row>
    <row r="913" spans="1:4">
      <c r="A913" s="1071">
        <v>912</v>
      </c>
      <c r="B913" t="s">
        <v>2532</v>
      </c>
      <c r="C913" t="s">
        <v>2555</v>
      </c>
      <c r="D913" t="s">
        <v>2556</v>
      </c>
    </row>
    <row r="914" spans="1:4">
      <c r="A914" s="1071">
        <v>913</v>
      </c>
      <c r="B914" t="s">
        <v>2532</v>
      </c>
      <c r="C914" t="s">
        <v>2557</v>
      </c>
      <c r="D914" t="s">
        <v>2558</v>
      </c>
    </row>
    <row r="915" spans="1:4">
      <c r="A915" s="1071">
        <v>914</v>
      </c>
      <c r="B915" t="s">
        <v>2532</v>
      </c>
      <c r="C915" t="s">
        <v>2559</v>
      </c>
      <c r="D915" t="s">
        <v>2560</v>
      </c>
    </row>
    <row r="916" spans="1:4">
      <c r="A916" s="1071">
        <v>915</v>
      </c>
      <c r="B916" t="s">
        <v>2532</v>
      </c>
      <c r="C916" t="s">
        <v>2561</v>
      </c>
      <c r="D916" t="s">
        <v>2562</v>
      </c>
    </row>
    <row r="917" spans="1:4">
      <c r="A917" s="1071">
        <v>916</v>
      </c>
      <c r="B917" t="s">
        <v>2532</v>
      </c>
      <c r="C917" t="s">
        <v>2563</v>
      </c>
      <c r="D917" t="s">
        <v>2564</v>
      </c>
    </row>
    <row r="918" spans="1:4">
      <c r="A918" s="1071">
        <v>917</v>
      </c>
      <c r="B918" t="s">
        <v>2532</v>
      </c>
      <c r="C918" t="s">
        <v>2532</v>
      </c>
      <c r="D918" t="s">
        <v>2533</v>
      </c>
    </row>
    <row r="919" spans="1:4">
      <c r="A919" s="1071">
        <v>918</v>
      </c>
      <c r="B919" t="s">
        <v>2532</v>
      </c>
      <c r="C919" t="s">
        <v>1162</v>
      </c>
      <c r="D919" t="s">
        <v>2565</v>
      </c>
    </row>
    <row r="920" spans="1:4">
      <c r="A920" s="1071">
        <v>919</v>
      </c>
      <c r="B920" t="s">
        <v>2532</v>
      </c>
      <c r="C920" t="s">
        <v>2566</v>
      </c>
      <c r="D920" t="s">
        <v>2567</v>
      </c>
    </row>
    <row r="921" spans="1:4">
      <c r="A921" s="1071">
        <v>920</v>
      </c>
      <c r="B921" t="s">
        <v>2568</v>
      </c>
      <c r="C921" t="s">
        <v>2570</v>
      </c>
      <c r="D921" t="s">
        <v>2571</v>
      </c>
    </row>
    <row r="922" spans="1:4">
      <c r="A922" s="1071">
        <v>921</v>
      </c>
      <c r="B922" t="s">
        <v>2568</v>
      </c>
      <c r="C922" t="s">
        <v>2572</v>
      </c>
      <c r="D922" t="s">
        <v>2573</v>
      </c>
    </row>
    <row r="923" spans="1:4">
      <c r="A923" s="1071">
        <v>922</v>
      </c>
      <c r="B923" t="s">
        <v>2568</v>
      </c>
      <c r="C923" t="s">
        <v>2574</v>
      </c>
      <c r="D923" t="s">
        <v>2575</v>
      </c>
    </row>
    <row r="924" spans="1:4">
      <c r="A924" s="1071">
        <v>923</v>
      </c>
      <c r="B924" t="s">
        <v>2568</v>
      </c>
      <c r="C924" t="s">
        <v>2576</v>
      </c>
      <c r="D924" t="s">
        <v>2577</v>
      </c>
    </row>
    <row r="925" spans="1:4">
      <c r="A925" s="1071">
        <v>924</v>
      </c>
      <c r="B925" t="s">
        <v>2568</v>
      </c>
      <c r="C925" t="s">
        <v>2578</v>
      </c>
      <c r="D925" t="s">
        <v>2579</v>
      </c>
    </row>
    <row r="926" spans="1:4">
      <c r="A926" s="1071">
        <v>925</v>
      </c>
      <c r="B926" t="s">
        <v>2568</v>
      </c>
      <c r="C926" t="s">
        <v>2580</v>
      </c>
      <c r="D926" t="s">
        <v>2581</v>
      </c>
    </row>
    <row r="927" spans="1:4">
      <c r="A927" s="1071">
        <v>926</v>
      </c>
      <c r="B927" t="s">
        <v>2568</v>
      </c>
      <c r="C927" t="s">
        <v>2582</v>
      </c>
      <c r="D927" t="s">
        <v>2583</v>
      </c>
    </row>
    <row r="928" spans="1:4">
      <c r="A928" s="1071">
        <v>927</v>
      </c>
      <c r="B928" t="s">
        <v>2568</v>
      </c>
      <c r="C928" t="s">
        <v>2584</v>
      </c>
      <c r="D928" t="s">
        <v>2585</v>
      </c>
    </row>
    <row r="929" spans="1:4">
      <c r="A929" s="1071">
        <v>928</v>
      </c>
      <c r="B929" t="s">
        <v>2568</v>
      </c>
      <c r="C929" t="s">
        <v>2586</v>
      </c>
      <c r="D929" t="s">
        <v>2587</v>
      </c>
    </row>
    <row r="930" spans="1:4">
      <c r="A930" s="1071">
        <v>929</v>
      </c>
      <c r="B930" t="s">
        <v>2568</v>
      </c>
      <c r="C930" t="s">
        <v>2588</v>
      </c>
      <c r="D930" t="s">
        <v>2589</v>
      </c>
    </row>
    <row r="931" spans="1:4">
      <c r="A931" s="1071">
        <v>930</v>
      </c>
      <c r="B931" t="s">
        <v>2568</v>
      </c>
      <c r="C931" t="s">
        <v>2590</v>
      </c>
      <c r="D931" t="s">
        <v>2591</v>
      </c>
    </row>
    <row r="932" spans="1:4">
      <c r="A932" s="1071">
        <v>931</v>
      </c>
      <c r="B932" t="s">
        <v>2568</v>
      </c>
      <c r="C932" t="s">
        <v>2592</v>
      </c>
      <c r="D932" t="s">
        <v>2593</v>
      </c>
    </row>
    <row r="933" spans="1:4">
      <c r="A933" s="1071">
        <v>932</v>
      </c>
      <c r="B933" t="s">
        <v>2568</v>
      </c>
      <c r="C933" t="s">
        <v>2594</v>
      </c>
      <c r="D933" t="s">
        <v>2595</v>
      </c>
    </row>
    <row r="934" spans="1:4">
      <c r="A934" s="1071">
        <v>933</v>
      </c>
      <c r="B934" t="s">
        <v>2568</v>
      </c>
      <c r="C934" t="s">
        <v>2596</v>
      </c>
      <c r="D934" t="s">
        <v>2597</v>
      </c>
    </row>
    <row r="935" spans="1:4">
      <c r="A935" s="1071">
        <v>934</v>
      </c>
      <c r="B935" t="s">
        <v>2568</v>
      </c>
      <c r="C935" t="s">
        <v>2598</v>
      </c>
      <c r="D935" t="s">
        <v>2599</v>
      </c>
    </row>
    <row r="936" spans="1:4">
      <c r="A936" s="1071">
        <v>935</v>
      </c>
      <c r="B936" t="s">
        <v>2568</v>
      </c>
      <c r="C936" t="s">
        <v>2600</v>
      </c>
      <c r="D936" t="s">
        <v>2601</v>
      </c>
    </row>
    <row r="937" spans="1:4">
      <c r="A937" s="1071">
        <v>936</v>
      </c>
      <c r="B937" t="s">
        <v>2568</v>
      </c>
      <c r="C937" t="s">
        <v>2602</v>
      </c>
      <c r="D937" t="s">
        <v>2603</v>
      </c>
    </row>
    <row r="938" spans="1:4">
      <c r="A938" s="1071">
        <v>937</v>
      </c>
      <c r="B938" t="s">
        <v>2568</v>
      </c>
      <c r="C938" t="s">
        <v>2604</v>
      </c>
      <c r="D938" t="s">
        <v>2605</v>
      </c>
    </row>
    <row r="939" spans="1:4">
      <c r="A939" s="1071">
        <v>938</v>
      </c>
      <c r="B939" t="s">
        <v>2568</v>
      </c>
      <c r="C939" t="s">
        <v>2606</v>
      </c>
      <c r="D939" t="s">
        <v>2607</v>
      </c>
    </row>
    <row r="940" spans="1:4">
      <c r="A940" s="1071">
        <v>939</v>
      </c>
      <c r="B940" t="s">
        <v>2568</v>
      </c>
      <c r="C940" t="s">
        <v>2608</v>
      </c>
      <c r="D940" t="s">
        <v>2609</v>
      </c>
    </row>
    <row r="941" spans="1:4">
      <c r="A941" s="1071">
        <v>940</v>
      </c>
      <c r="B941" t="s">
        <v>2568</v>
      </c>
      <c r="C941" t="s">
        <v>2610</v>
      </c>
      <c r="D941" t="s">
        <v>2611</v>
      </c>
    </row>
    <row r="942" spans="1:4">
      <c r="A942" s="1071">
        <v>941</v>
      </c>
      <c r="B942" t="s">
        <v>2568</v>
      </c>
      <c r="C942" t="s">
        <v>2568</v>
      </c>
      <c r="D942" t="s">
        <v>2569</v>
      </c>
    </row>
    <row r="943" spans="1:4">
      <c r="A943" s="1071">
        <v>942</v>
      </c>
      <c r="B943" t="s">
        <v>2568</v>
      </c>
      <c r="C943" t="s">
        <v>2612</v>
      </c>
      <c r="D943" t="s">
        <v>2613</v>
      </c>
    </row>
    <row r="944" spans="1:4">
      <c r="A944" s="1071">
        <v>943</v>
      </c>
      <c r="B944" t="s">
        <v>2568</v>
      </c>
      <c r="C944" t="s">
        <v>2614</v>
      </c>
      <c r="D944" t="s">
        <v>2615</v>
      </c>
    </row>
    <row r="945" spans="1:4">
      <c r="A945" s="1071">
        <v>944</v>
      </c>
      <c r="B945" t="s">
        <v>2568</v>
      </c>
      <c r="C945" t="s">
        <v>2616</v>
      </c>
      <c r="D945" t="s">
        <v>2617</v>
      </c>
    </row>
    <row r="946" spans="1:4">
      <c r="A946" s="1071">
        <v>945</v>
      </c>
      <c r="B946" t="s">
        <v>2618</v>
      </c>
      <c r="C946" t="s">
        <v>2620</v>
      </c>
      <c r="D946" t="s">
        <v>2621</v>
      </c>
    </row>
    <row r="947" spans="1:4">
      <c r="A947" s="1071">
        <v>946</v>
      </c>
      <c r="B947" t="s">
        <v>2618</v>
      </c>
      <c r="C947" t="s">
        <v>1302</v>
      </c>
      <c r="D947" t="s">
        <v>2622</v>
      </c>
    </row>
    <row r="948" spans="1:4">
      <c r="A948" s="1071">
        <v>947</v>
      </c>
      <c r="B948" t="s">
        <v>2618</v>
      </c>
      <c r="C948" t="s">
        <v>2623</v>
      </c>
      <c r="D948" t="s">
        <v>2624</v>
      </c>
    </row>
    <row r="949" spans="1:4">
      <c r="A949" s="1071">
        <v>948</v>
      </c>
      <c r="B949" t="s">
        <v>2618</v>
      </c>
      <c r="C949" t="s">
        <v>2625</v>
      </c>
      <c r="D949" t="s">
        <v>2626</v>
      </c>
    </row>
    <row r="950" spans="1:4">
      <c r="A950" s="1071">
        <v>949</v>
      </c>
      <c r="B950" t="s">
        <v>2618</v>
      </c>
      <c r="C950" t="s">
        <v>2627</v>
      </c>
      <c r="D950" t="s">
        <v>2628</v>
      </c>
    </row>
    <row r="951" spans="1:4">
      <c r="A951" s="1071">
        <v>950</v>
      </c>
      <c r="B951" t="s">
        <v>2618</v>
      </c>
      <c r="C951" t="s">
        <v>2629</v>
      </c>
      <c r="D951" t="s">
        <v>2630</v>
      </c>
    </row>
    <row r="952" spans="1:4">
      <c r="A952" s="1071">
        <v>951</v>
      </c>
      <c r="B952" t="s">
        <v>2618</v>
      </c>
      <c r="C952" t="s">
        <v>2631</v>
      </c>
      <c r="D952" t="s">
        <v>2632</v>
      </c>
    </row>
    <row r="953" spans="1:4">
      <c r="A953" s="1071">
        <v>952</v>
      </c>
      <c r="B953" t="s">
        <v>2618</v>
      </c>
      <c r="C953" t="s">
        <v>2633</v>
      </c>
      <c r="D953" t="s">
        <v>2634</v>
      </c>
    </row>
    <row r="954" spans="1:4">
      <c r="A954" s="1071">
        <v>953</v>
      </c>
      <c r="B954" t="s">
        <v>2618</v>
      </c>
      <c r="C954" t="s">
        <v>2635</v>
      </c>
      <c r="D954" t="s">
        <v>2636</v>
      </c>
    </row>
    <row r="955" spans="1:4">
      <c r="A955" s="1071">
        <v>954</v>
      </c>
      <c r="B955" t="s">
        <v>2618</v>
      </c>
      <c r="C955" t="s">
        <v>2618</v>
      </c>
      <c r="D955" t="s">
        <v>2619</v>
      </c>
    </row>
    <row r="956" spans="1:4">
      <c r="A956" s="1071">
        <v>955</v>
      </c>
      <c r="B956" t="s">
        <v>2618</v>
      </c>
      <c r="C956" t="s">
        <v>2637</v>
      </c>
      <c r="D956" t="s">
        <v>2638</v>
      </c>
    </row>
    <row r="957" spans="1:4">
      <c r="A957" s="1071">
        <v>956</v>
      </c>
      <c r="B957" t="s">
        <v>2618</v>
      </c>
      <c r="C957" t="s">
        <v>2639</v>
      </c>
      <c r="D957" t="s">
        <v>2640</v>
      </c>
    </row>
  </sheetData>
  <phoneticPr fontId="9"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RowHeight="11.25"/>
  <cols>
    <col min="1" max="1" width="3.7109375" style="40" customWidth="1"/>
    <col min="2" max="2" width="90.7109375" style="40" customWidth="1"/>
    <col min="3" max="16384" width="9.140625" style="40"/>
  </cols>
  <sheetData>
    <row r="1" spans="2:4">
      <c r="B1" s="48" t="s">
        <v>59</v>
      </c>
    </row>
    <row r="2" spans="2:4" ht="90">
      <c r="B2" s="50" t="s">
        <v>480</v>
      </c>
    </row>
    <row r="3" spans="2:4" ht="67.5">
      <c r="B3" s="50" t="s">
        <v>389</v>
      </c>
    </row>
    <row r="4" spans="2:4" ht="33.75">
      <c r="B4" s="50" t="s">
        <v>577</v>
      </c>
    </row>
    <row r="5" spans="2:4">
      <c r="B5" s="50" t="s">
        <v>222</v>
      </c>
    </row>
    <row r="6" spans="2:4" ht="22.5">
      <c r="B6" s="50" t="s">
        <v>266</v>
      </c>
    </row>
    <row r="7" spans="2:4" ht="22.5">
      <c r="B7" s="50" t="s">
        <v>267</v>
      </c>
    </row>
    <row r="8" spans="2:4" ht="22.5">
      <c r="B8" s="50" t="s">
        <v>268</v>
      </c>
    </row>
    <row r="9" spans="2:4" ht="22.5">
      <c r="B9" s="50" t="s">
        <v>481</v>
      </c>
    </row>
    <row r="10" spans="2:4" ht="56.25">
      <c r="B10" s="50" t="s">
        <v>672</v>
      </c>
    </row>
    <row r="11" spans="2:4" ht="12.75">
      <c r="B11" s="214" t="s">
        <v>387</v>
      </c>
    </row>
    <row r="12" spans="2:4">
      <c r="B12" s="48" t="s">
        <v>181</v>
      </c>
    </row>
    <row r="13" spans="2:4" ht="22.5">
      <c r="B13" s="50" t="s">
        <v>197</v>
      </c>
    </row>
    <row r="14" spans="2:4" ht="67.5">
      <c r="B14" s="50" t="s">
        <v>250</v>
      </c>
    </row>
    <row r="15" spans="2:4" ht="22.5">
      <c r="B15" s="50" t="s">
        <v>230</v>
      </c>
    </row>
    <row r="16" spans="2:4">
      <c r="B16" s="48" t="s">
        <v>206</v>
      </c>
      <c r="D16" s="88"/>
    </row>
    <row r="17" spans="1:2" ht="33.75">
      <c r="B17" s="50" t="s">
        <v>264</v>
      </c>
    </row>
    <row r="18" spans="1:2" ht="33.75">
      <c r="B18" s="50" t="s">
        <v>265</v>
      </c>
    </row>
    <row r="19" spans="1:2">
      <c r="B19" s="50" t="s">
        <v>251</v>
      </c>
    </row>
    <row r="20" spans="1:2" ht="33.75">
      <c r="B20" s="50" t="s">
        <v>292</v>
      </c>
    </row>
    <row r="21" spans="1:2">
      <c r="B21" s="48" t="s">
        <v>219</v>
      </c>
    </row>
    <row r="22" spans="1:2">
      <c r="B22" s="50" t="s">
        <v>221</v>
      </c>
    </row>
    <row r="24" spans="1:2" ht="22.5">
      <c r="B24" s="216" t="s">
        <v>370</v>
      </c>
    </row>
    <row r="26" spans="1:2">
      <c r="B26" s="48" t="s">
        <v>331</v>
      </c>
    </row>
    <row r="27" spans="1:2" ht="22.5">
      <c r="B27" s="215" t="s">
        <v>458</v>
      </c>
    </row>
    <row r="28" spans="1:2" ht="56.25">
      <c r="B28" s="215" t="s">
        <v>457</v>
      </c>
    </row>
    <row r="29" spans="1:2">
      <c r="B29" s="291" t="s">
        <v>388</v>
      </c>
    </row>
    <row r="30" spans="1:2" ht="22.5">
      <c r="B30" s="215" t="s">
        <v>576</v>
      </c>
    </row>
    <row r="32" spans="1:2">
      <c r="A32" s="273"/>
      <c r="B32" s="274" t="s">
        <v>431</v>
      </c>
    </row>
    <row r="33" spans="1:2" ht="14.25">
      <c r="A33" s="275">
        <v>1</v>
      </c>
      <c r="B33" s="276" t="s">
        <v>432</v>
      </c>
    </row>
    <row r="34" spans="1:2" ht="14.25">
      <c r="A34" s="275">
        <v>2</v>
      </c>
      <c r="B34" s="276" t="s">
        <v>433</v>
      </c>
    </row>
    <row r="35" spans="1:2">
      <c r="B35" s="274" t="s">
        <v>434</v>
      </c>
    </row>
    <row r="36" spans="1:2">
      <c r="B36" s="276" t="s">
        <v>435</v>
      </c>
    </row>
  </sheetData>
  <phoneticPr fontId="9" type="noConversion"/>
  <pageMargins left="0.75" right="0.75" top="1" bottom="1" header="0.5" footer="0.5"/>
  <pageSetup paperSize="9" orientation="portrait" horizontalDpi="200" verticalDpi="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RowHeight="11.25"/>
  <cols>
    <col min="1" max="16384" width="9.140625" style="167"/>
  </cols>
  <sheetData>
    <row r="1" spans="1:1">
      <c r="A1" s="184"/>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9"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822</vt:i4>
      </vt:variant>
    </vt:vector>
  </HeadingPairs>
  <TitlesOfParts>
    <vt:vector size="834" baseType="lpstr">
      <vt:lpstr>Инструкция</vt:lpstr>
      <vt:lpstr>Титульный</vt:lpstr>
      <vt:lpstr>Территории</vt:lpstr>
      <vt:lpstr>Перечень тарифов</vt:lpstr>
      <vt:lpstr>Форма 1.0.1 | Т-передача ТЭ</vt:lpstr>
      <vt:lpstr>Форма 4.10.3 | Т-передача ТЭ</vt:lpstr>
      <vt:lpstr>Форма 1.0.1 | Форма 4.9</vt:lpstr>
      <vt:lpstr>Форма 4.9</vt:lpstr>
      <vt:lpstr>Форма 1.0.1 | Форма 4.10.1</vt:lpstr>
      <vt:lpstr>Форма 4.10.1</vt:lpstr>
      <vt:lpstr>Комментарии</vt:lpstr>
      <vt:lpstr>Проверка</vt:lpstr>
      <vt:lpstr>activity</vt:lpstr>
      <vt:lpstr>add_CS_List05_1</vt:lpstr>
      <vt:lpstr>add_CS_List05_10</vt:lpstr>
      <vt:lpstr>add_CS_List05_13</vt:lpstr>
      <vt:lpstr>add_CS_List05_2</vt:lpstr>
      <vt:lpstr>add_CS_List05_3</vt:lpstr>
      <vt:lpstr>add_CS_List05_3_i</vt:lpstr>
      <vt:lpstr>add_CS_List05_4</vt:lpstr>
      <vt:lpstr>add_CS_List05_5</vt:lpstr>
      <vt:lpstr>add_CS_List05_7</vt:lpstr>
      <vt:lpstr>add_CS_List05_8</vt:lpstr>
      <vt:lpstr>add_CS_List05_9</vt:lpstr>
      <vt:lpstr>add_CT_1</vt:lpstr>
      <vt:lpstr>add_CT_10</vt:lpstr>
      <vt:lpstr>add_CT_13</vt:lpstr>
      <vt:lpstr>add_CT_2</vt:lpstr>
      <vt:lpstr>add_CT_3</vt:lpstr>
      <vt:lpstr>add_CT_3_i</vt:lpstr>
      <vt:lpstr>add_CT_4</vt:lpstr>
      <vt:lpstr>add_CT_5</vt:lpstr>
      <vt:lpstr>add_CT_7</vt:lpstr>
      <vt:lpstr>add_CT_8</vt:lpstr>
      <vt:lpstr>add_CT_9</vt:lpstr>
      <vt:lpstr>add_MO_1</vt:lpstr>
      <vt:lpstr>add_MO_10</vt:lpstr>
      <vt:lpstr>add_MO_13</vt:lpstr>
      <vt:lpstr>add_MO_2</vt:lpstr>
      <vt:lpstr>add_MO_3</vt:lpstr>
      <vt:lpstr>add_MO_3_i</vt:lpstr>
      <vt:lpstr>add_MO_4</vt:lpstr>
      <vt:lpstr>add_MO_5</vt:lpstr>
      <vt:lpstr>add_MO_7</vt:lpstr>
      <vt:lpstr>add_MO_8</vt:lpstr>
      <vt:lpstr>add_MO_9</vt:lpstr>
      <vt:lpstr>add_MO_List05_1</vt:lpstr>
      <vt:lpstr>add_MO_List05_10</vt:lpstr>
      <vt:lpstr>add_MO_List05_13</vt:lpstr>
      <vt:lpstr>add_MO_List05_2</vt:lpstr>
      <vt:lpstr>add_MO_List05_3</vt:lpstr>
      <vt:lpstr>add_MO_List05_3_i</vt:lpstr>
      <vt:lpstr>add_MO_List05_4</vt:lpstr>
      <vt:lpstr>add_MO_List05_5</vt:lpstr>
      <vt:lpstr>add_MO_List05_7</vt:lpstr>
      <vt:lpstr>add_MO_List05_8</vt:lpstr>
      <vt:lpstr>add_MO_List05_9</vt:lpstr>
      <vt:lpstr>add_MR_List05_1</vt:lpstr>
      <vt:lpstr>add_MR_List05_10</vt:lpstr>
      <vt:lpstr>add_MR_List05_13</vt:lpstr>
      <vt:lpstr>add_MR_List05_2</vt:lpstr>
      <vt:lpstr>add_MR_List05_3</vt:lpstr>
      <vt:lpstr>add_MR_List05_3_i</vt:lpstr>
      <vt:lpstr>add_MR_List05_4</vt:lpstr>
      <vt:lpstr>add_MR_List05_5</vt:lpstr>
      <vt:lpstr>add_MR_List05_7</vt:lpstr>
      <vt:lpstr>add_MR_List05_8</vt:lpstr>
      <vt:lpstr>add_MR_List05_9</vt:lpstr>
      <vt:lpstr>add_POST_5</vt:lpstr>
      <vt:lpstr>add_Rate_1</vt:lpstr>
      <vt:lpstr>add_Rate_10</vt:lpstr>
      <vt:lpstr>add_Rate_13</vt:lpstr>
      <vt:lpstr>add_Rate_2</vt:lpstr>
      <vt:lpstr>add_Rate_3</vt:lpstr>
      <vt:lpstr>add_Rate_3_i</vt:lpstr>
      <vt:lpstr>add_Rate_4</vt:lpstr>
      <vt:lpstr>add_Rate_5</vt:lpstr>
      <vt:lpstr>add_Rate_7</vt:lpstr>
      <vt:lpstr>add_Rate_8</vt:lpstr>
      <vt:lpstr>add_Rate_9</vt:lpstr>
      <vt:lpstr>add_Scheme_6</vt:lpstr>
      <vt:lpstr>add_TER_List05_1</vt:lpstr>
      <vt:lpstr>add_TER_List05_10</vt:lpstr>
      <vt:lpstr>add_TER_List05_13</vt:lpstr>
      <vt:lpstr>add_TER_List05_2</vt:lpstr>
      <vt:lpstr>add_TER_List05_3</vt:lpstr>
      <vt:lpstr>add_TER_List05_3_i</vt:lpstr>
      <vt:lpstr>add_TER_List05_4</vt:lpstr>
      <vt:lpstr>add_TER_List05_5</vt:lpstr>
      <vt:lpstr>add_TER_List05_7</vt:lpstr>
      <vt:lpstr>add_TER_List05_8</vt:lpstr>
      <vt:lpstr>add_TER_List05_9</vt:lpstr>
      <vt:lpstr>add_Warm_1</vt:lpstr>
      <vt:lpstr>add_Warm_10</vt:lpstr>
      <vt:lpstr>add_Warm_13</vt:lpstr>
      <vt:lpstr>add_Warm_2</vt:lpstr>
      <vt:lpstr>add_Warm_3</vt:lpstr>
      <vt:lpstr>add_Warm_3_i</vt:lpstr>
      <vt:lpstr>add_Warm_4</vt:lpstr>
      <vt:lpstr>add_Warm_5</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checkCell_List13</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checkCells_List14_1</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data_List13</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et_List13_1</vt:lpstr>
      <vt:lpstr>et_List14_1_1</vt:lpstr>
      <vt:lpstr>et_List14_1_2</vt:lpstr>
      <vt:lpstr>et_List14_1_3</vt:lpstr>
      <vt:lpstr>et_List14_1_4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List13_GroundMaterials_1</vt:lpstr>
      <vt:lpstr>List13_note</vt:lpstr>
      <vt:lpstr>List14_1_Date</vt:lpstr>
      <vt:lpstr>List14_1_Date_1</vt:lpstr>
      <vt:lpstr>List14_1_DPR</vt:lpstr>
      <vt:lpstr>List14_1_flagIPR</vt:lpstr>
      <vt:lpstr>List14_1_GroundMaterials_1</vt:lpstr>
      <vt:lpstr>List14_1_hypIPR</vt:lpstr>
      <vt:lpstr>List14_1_method</vt:lpstr>
      <vt:lpstr>List14_1_note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pCng_List13_1</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pDel_List13_1</vt:lpstr>
      <vt:lpstr>pDel_List14_1_1</vt:lpstr>
      <vt:lpstr>pDel_List14_1_1_2</vt:lpstr>
      <vt:lpstr>pDel_List14_1_2</vt:lpstr>
      <vt:lpstr>pDel_List14_1_2_2</vt:lpstr>
      <vt:lpstr>pDel_List14_1_3</vt:lpstr>
      <vt:lpstr>pDel_List14_1_3_2</vt:lpstr>
      <vt:lpstr>pDel_List14_1_4</vt:lpstr>
      <vt:lpstr>pDel_List14_1_4_2</vt:lpstr>
      <vt:lpstr>pDel_List14_1_5</vt:lpstr>
      <vt:lpstr>pDel_List14_1_5_2</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pIns_List13_1</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lastModifiedBy>Шилов Артур Сергеевич</cp:lastModifiedBy>
  <cp:lastPrinted>2013-08-29T08:11:20Z</cp:lastPrinted>
  <dcterms:created xsi:type="dcterms:W3CDTF">2004-05-21T07:18:45Z</dcterms:created>
  <dcterms:modified xsi:type="dcterms:W3CDTF">2022-05-10T11:59:05Z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